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SEKRETARIAT\VERANSTALTUNGEN\LC Siegerehrungen\LC Siegerehrung 2025\Wertungen\"/>
    </mc:Choice>
  </mc:AlternateContent>
  <xr:revisionPtr revIDLastSave="0" documentId="8_{DCDB2FA2-18E7-4536-A348-A286B7CD0F9E}" xr6:coauthVersionLast="47" xr6:coauthVersionMax="47" xr10:uidLastSave="{00000000-0000-0000-0000-000000000000}"/>
  <bookViews>
    <workbookView xWindow="-120" yWindow="-120" windowWidth="29040" windowHeight="15510" activeTab="1" xr2:uid="{8B2C21D4-8C9B-204C-BEF3-3EA428AE8DBF}"/>
  </bookViews>
  <sheets>
    <sheet name="SPL 24.25" sheetId="1" r:id="rId1"/>
    <sheet name="NOK 24.25" sheetId="2" r:id="rId2"/>
    <sheet name="Punkteraster" sheetId="3" r:id="rId3"/>
  </sheets>
  <definedNames>
    <definedName name="_xlnm.Print_Area" localSheetId="1">'NOK 24.25'!$A$1:$W$52</definedName>
    <definedName name="_xlnm.Print_Area" localSheetId="0">'SPL 24.25'!$A$1:$W$65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2" i="2" l="1"/>
  <c r="V55" i="1"/>
  <c r="S24" i="1"/>
  <c r="S25" i="1"/>
  <c r="S26" i="1"/>
  <c r="S28" i="1"/>
  <c r="S30" i="1"/>
  <c r="S29" i="1"/>
  <c r="S31" i="1"/>
  <c r="S27" i="1"/>
  <c r="S32" i="1"/>
  <c r="S33" i="1"/>
  <c r="O50" i="1"/>
  <c r="O52" i="1"/>
  <c r="O54" i="1"/>
  <c r="O51" i="1"/>
  <c r="M24" i="1"/>
  <c r="M26" i="1"/>
  <c r="M31" i="1"/>
  <c r="M32" i="1"/>
  <c r="M33" i="1"/>
  <c r="M28" i="1"/>
  <c r="M30" i="1"/>
  <c r="M29" i="1"/>
  <c r="M27" i="1"/>
  <c r="U26" i="2"/>
  <c r="S26" i="2"/>
  <c r="Q26" i="2"/>
  <c r="O26" i="2"/>
  <c r="M26" i="2"/>
  <c r="K26" i="2"/>
  <c r="I26" i="2"/>
  <c r="G26" i="2"/>
  <c r="E26" i="2"/>
  <c r="U36" i="1"/>
  <c r="U37" i="1"/>
  <c r="U38" i="1"/>
  <c r="S36" i="1"/>
  <c r="S37" i="1"/>
  <c r="S38" i="1"/>
  <c r="Q36" i="1"/>
  <c r="Q37" i="1"/>
  <c r="Q38" i="1"/>
  <c r="O36" i="1"/>
  <c r="O37" i="1"/>
  <c r="O38" i="1"/>
  <c r="M37" i="1"/>
  <c r="M38" i="1"/>
  <c r="I37" i="1"/>
  <c r="I38" i="1"/>
  <c r="K37" i="1"/>
  <c r="K38" i="1"/>
  <c r="U27" i="1"/>
  <c r="Q27" i="1"/>
  <c r="O27" i="1"/>
  <c r="K27" i="1"/>
  <c r="I27" i="1"/>
  <c r="G27" i="1"/>
  <c r="E27" i="1"/>
  <c r="U48" i="2"/>
  <c r="S48" i="2"/>
  <c r="Q48" i="2"/>
  <c r="O48" i="2"/>
  <c r="M48" i="2"/>
  <c r="K48" i="2"/>
  <c r="I48" i="2"/>
  <c r="G48" i="2"/>
  <c r="E48" i="2"/>
  <c r="U47" i="2"/>
  <c r="S47" i="2"/>
  <c r="Q47" i="2"/>
  <c r="O47" i="2"/>
  <c r="M47" i="2"/>
  <c r="K47" i="2"/>
  <c r="I47" i="2"/>
  <c r="G47" i="2"/>
  <c r="E47" i="2"/>
  <c r="U50" i="2"/>
  <c r="S50" i="2"/>
  <c r="Q50" i="2"/>
  <c r="O50" i="2"/>
  <c r="M50" i="2"/>
  <c r="K50" i="2"/>
  <c r="I50" i="2"/>
  <c r="G50" i="2"/>
  <c r="E50" i="2"/>
  <c r="U30" i="2"/>
  <c r="S30" i="2"/>
  <c r="Q30" i="2"/>
  <c r="O30" i="2"/>
  <c r="M30" i="2"/>
  <c r="K30" i="2"/>
  <c r="I30" i="2"/>
  <c r="G30" i="2"/>
  <c r="E30" i="2"/>
  <c r="U29" i="2"/>
  <c r="S29" i="2"/>
  <c r="Q29" i="2"/>
  <c r="O29" i="2"/>
  <c r="M29" i="2"/>
  <c r="K29" i="2"/>
  <c r="I29" i="2"/>
  <c r="G29" i="2"/>
  <c r="E29" i="2"/>
  <c r="U24" i="2"/>
  <c r="S24" i="2"/>
  <c r="Q24" i="2"/>
  <c r="O24" i="2"/>
  <c r="M24" i="2"/>
  <c r="K24" i="2"/>
  <c r="I24" i="2"/>
  <c r="G24" i="2"/>
  <c r="E24" i="2"/>
  <c r="U31" i="2"/>
  <c r="S31" i="2"/>
  <c r="Q31" i="2"/>
  <c r="O31" i="2"/>
  <c r="M31" i="2"/>
  <c r="K31" i="2"/>
  <c r="I31" i="2"/>
  <c r="G31" i="2"/>
  <c r="E31" i="2"/>
  <c r="U22" i="2"/>
  <c r="S22" i="2"/>
  <c r="Q22" i="2"/>
  <c r="O22" i="2"/>
  <c r="M22" i="2"/>
  <c r="K22" i="2"/>
  <c r="I22" i="2"/>
  <c r="G22" i="2"/>
  <c r="E22" i="2"/>
  <c r="U21" i="2"/>
  <c r="S21" i="2"/>
  <c r="Q21" i="2"/>
  <c r="O21" i="2"/>
  <c r="M21" i="2"/>
  <c r="K21" i="2"/>
  <c r="I21" i="2"/>
  <c r="G21" i="2"/>
  <c r="E21" i="2"/>
  <c r="U19" i="2"/>
  <c r="S19" i="2"/>
  <c r="Q19" i="2"/>
  <c r="O19" i="2"/>
  <c r="M19" i="2"/>
  <c r="K19" i="2"/>
  <c r="I19" i="2"/>
  <c r="G19" i="2"/>
  <c r="E19" i="2"/>
  <c r="U23" i="2"/>
  <c r="S23" i="2"/>
  <c r="Q23" i="2"/>
  <c r="O23" i="2"/>
  <c r="M23" i="2"/>
  <c r="K23" i="2"/>
  <c r="I23" i="2"/>
  <c r="G23" i="2"/>
  <c r="E23" i="2"/>
  <c r="U18" i="2"/>
  <c r="S18" i="2"/>
  <c r="Q18" i="2"/>
  <c r="O18" i="2"/>
  <c r="M18" i="2"/>
  <c r="K18" i="2"/>
  <c r="I18" i="2"/>
  <c r="G18" i="2"/>
  <c r="E18" i="2"/>
  <c r="G37" i="1"/>
  <c r="G38" i="1"/>
  <c r="K24" i="1"/>
  <c r="K26" i="1"/>
  <c r="K31" i="1"/>
  <c r="K32" i="1"/>
  <c r="K33" i="1"/>
  <c r="K28" i="1"/>
  <c r="K30" i="1"/>
  <c r="K29" i="1"/>
  <c r="I24" i="1"/>
  <c r="I26" i="1"/>
  <c r="I31" i="1"/>
  <c r="I32" i="1"/>
  <c r="I33" i="1"/>
  <c r="I28" i="1"/>
  <c r="I30" i="1"/>
  <c r="I29" i="1"/>
  <c r="G24" i="1"/>
  <c r="G26" i="1"/>
  <c r="G31" i="1"/>
  <c r="G32" i="1"/>
  <c r="G33" i="1"/>
  <c r="G28" i="1"/>
  <c r="G30" i="1"/>
  <c r="G29" i="1"/>
  <c r="U53" i="1"/>
  <c r="S53" i="1"/>
  <c r="Q53" i="1"/>
  <c r="O53" i="1"/>
  <c r="M53" i="1"/>
  <c r="K53" i="1"/>
  <c r="I53" i="1"/>
  <c r="G53" i="1"/>
  <c r="E53" i="1"/>
  <c r="U50" i="1"/>
  <c r="S50" i="1"/>
  <c r="Q50" i="1"/>
  <c r="M50" i="1"/>
  <c r="K50" i="1"/>
  <c r="I50" i="1"/>
  <c r="G50" i="1"/>
  <c r="E50" i="1"/>
  <c r="U52" i="1"/>
  <c r="S52" i="1"/>
  <c r="Q52" i="1"/>
  <c r="M52" i="1"/>
  <c r="K52" i="1"/>
  <c r="I52" i="1"/>
  <c r="G52" i="1"/>
  <c r="E52" i="1"/>
  <c r="E24" i="1"/>
  <c r="E26" i="1"/>
  <c r="E31" i="1"/>
  <c r="E32" i="1"/>
  <c r="E33" i="1"/>
  <c r="E28" i="1"/>
  <c r="E30" i="1"/>
  <c r="E29" i="1"/>
  <c r="E48" i="1"/>
  <c r="U46" i="2"/>
  <c r="S46" i="2"/>
  <c r="Q46" i="2"/>
  <c r="O46" i="2"/>
  <c r="M46" i="2"/>
  <c r="K46" i="2"/>
  <c r="I46" i="2"/>
  <c r="G46" i="2"/>
  <c r="E46" i="2"/>
  <c r="U51" i="2"/>
  <c r="S51" i="2"/>
  <c r="Q51" i="2"/>
  <c r="O51" i="2"/>
  <c r="M51" i="2"/>
  <c r="K51" i="2"/>
  <c r="I51" i="2"/>
  <c r="G51" i="2"/>
  <c r="E51" i="2"/>
  <c r="U49" i="2"/>
  <c r="S49" i="2"/>
  <c r="Q49" i="2"/>
  <c r="O49" i="2"/>
  <c r="M49" i="2"/>
  <c r="K49" i="2"/>
  <c r="I49" i="2"/>
  <c r="G49" i="2"/>
  <c r="E49" i="2"/>
  <c r="U45" i="2"/>
  <c r="S45" i="2"/>
  <c r="Q45" i="2"/>
  <c r="O45" i="2"/>
  <c r="M45" i="2"/>
  <c r="K45" i="2"/>
  <c r="I45" i="2"/>
  <c r="G45" i="2"/>
  <c r="E45" i="2"/>
  <c r="U42" i="2"/>
  <c r="S42" i="2"/>
  <c r="Q42" i="2"/>
  <c r="O42" i="2"/>
  <c r="M42" i="2"/>
  <c r="K42" i="2"/>
  <c r="I42" i="2"/>
  <c r="G42" i="2"/>
  <c r="E42" i="2"/>
  <c r="U40" i="2"/>
  <c r="S40" i="2"/>
  <c r="Q40" i="2"/>
  <c r="O40" i="2"/>
  <c r="M40" i="2"/>
  <c r="K40" i="2"/>
  <c r="I40" i="2"/>
  <c r="G40" i="2"/>
  <c r="E40" i="2"/>
  <c r="U43" i="2"/>
  <c r="S43" i="2"/>
  <c r="Q43" i="2"/>
  <c r="O43" i="2"/>
  <c r="M43" i="2"/>
  <c r="K43" i="2"/>
  <c r="I43" i="2"/>
  <c r="G43" i="2"/>
  <c r="E43" i="2"/>
  <c r="U41" i="2"/>
  <c r="S41" i="2"/>
  <c r="Q41" i="2"/>
  <c r="O41" i="2"/>
  <c r="M41" i="2"/>
  <c r="K41" i="2"/>
  <c r="I41" i="2"/>
  <c r="G41" i="2"/>
  <c r="E41" i="2"/>
  <c r="U38" i="2"/>
  <c r="S38" i="2"/>
  <c r="Q38" i="2"/>
  <c r="O38" i="2"/>
  <c r="M38" i="2"/>
  <c r="K38" i="2"/>
  <c r="I38" i="2"/>
  <c r="G38" i="2"/>
  <c r="E38" i="2"/>
  <c r="U37" i="2"/>
  <c r="S37" i="2"/>
  <c r="Q37" i="2"/>
  <c r="O37" i="2"/>
  <c r="M37" i="2"/>
  <c r="K37" i="2"/>
  <c r="I37" i="2"/>
  <c r="G37" i="2"/>
  <c r="E37" i="2"/>
  <c r="U39" i="2"/>
  <c r="S39" i="2"/>
  <c r="Q39" i="2"/>
  <c r="O39" i="2"/>
  <c r="M39" i="2"/>
  <c r="K39" i="2"/>
  <c r="I39" i="2"/>
  <c r="G39" i="2"/>
  <c r="E39" i="2"/>
  <c r="U35" i="2"/>
  <c r="S35" i="2"/>
  <c r="Q35" i="2"/>
  <c r="O35" i="2"/>
  <c r="M35" i="2"/>
  <c r="K35" i="2"/>
  <c r="I35" i="2"/>
  <c r="G35" i="2"/>
  <c r="E35" i="2"/>
  <c r="U34" i="2"/>
  <c r="S34" i="2"/>
  <c r="Q34" i="2"/>
  <c r="O34" i="2"/>
  <c r="M34" i="2"/>
  <c r="K34" i="2"/>
  <c r="I34" i="2"/>
  <c r="G34" i="2"/>
  <c r="E34" i="2"/>
  <c r="U33" i="2"/>
  <c r="S33" i="2"/>
  <c r="Q33" i="2"/>
  <c r="O33" i="2"/>
  <c r="M33" i="2"/>
  <c r="K33" i="2"/>
  <c r="I33" i="2"/>
  <c r="G33" i="2"/>
  <c r="E33" i="2"/>
  <c r="U28" i="2"/>
  <c r="S28" i="2"/>
  <c r="Q28" i="2"/>
  <c r="O28" i="2"/>
  <c r="M28" i="2"/>
  <c r="K28" i="2"/>
  <c r="I28" i="2"/>
  <c r="G28" i="2"/>
  <c r="E28" i="2"/>
  <c r="U27" i="2"/>
  <c r="S27" i="2"/>
  <c r="Q27" i="2"/>
  <c r="O27" i="2"/>
  <c r="M27" i="2"/>
  <c r="K27" i="2"/>
  <c r="I27" i="2"/>
  <c r="G27" i="2"/>
  <c r="E27" i="2"/>
  <c r="U25" i="2"/>
  <c r="S25" i="2"/>
  <c r="Q25" i="2"/>
  <c r="O25" i="2"/>
  <c r="M25" i="2"/>
  <c r="K25" i="2"/>
  <c r="I25" i="2"/>
  <c r="G25" i="2"/>
  <c r="E25" i="2"/>
  <c r="U20" i="2"/>
  <c r="S20" i="2"/>
  <c r="Q20" i="2"/>
  <c r="O20" i="2"/>
  <c r="M20" i="2"/>
  <c r="K20" i="2"/>
  <c r="I20" i="2"/>
  <c r="G20" i="2"/>
  <c r="E20" i="2"/>
  <c r="U15" i="2"/>
  <c r="S15" i="2"/>
  <c r="Q15" i="2"/>
  <c r="O15" i="2"/>
  <c r="M15" i="2"/>
  <c r="K15" i="2"/>
  <c r="I15" i="2"/>
  <c r="G15" i="2"/>
  <c r="E15" i="2"/>
  <c r="U14" i="2"/>
  <c r="S14" i="2"/>
  <c r="Q14" i="2"/>
  <c r="O14" i="2"/>
  <c r="M14" i="2"/>
  <c r="K14" i="2"/>
  <c r="I14" i="2"/>
  <c r="G14" i="2"/>
  <c r="E14" i="2"/>
  <c r="U16" i="2"/>
  <c r="S16" i="2"/>
  <c r="Q16" i="2"/>
  <c r="O16" i="2"/>
  <c r="M16" i="2"/>
  <c r="K16" i="2"/>
  <c r="I16" i="2"/>
  <c r="G16" i="2"/>
  <c r="E16" i="2"/>
  <c r="U13" i="2"/>
  <c r="S13" i="2"/>
  <c r="Q13" i="2"/>
  <c r="O13" i="2"/>
  <c r="M13" i="2"/>
  <c r="K13" i="2"/>
  <c r="I13" i="2"/>
  <c r="G13" i="2"/>
  <c r="E13" i="2"/>
  <c r="U9" i="2"/>
  <c r="S9" i="2"/>
  <c r="Q9" i="2"/>
  <c r="O9" i="2"/>
  <c r="M9" i="2"/>
  <c r="K9" i="2"/>
  <c r="I9" i="2"/>
  <c r="G9" i="2"/>
  <c r="E9" i="2"/>
  <c r="U11" i="2"/>
  <c r="S11" i="2"/>
  <c r="Q11" i="2"/>
  <c r="O11" i="2"/>
  <c r="M11" i="2"/>
  <c r="K11" i="2"/>
  <c r="I11" i="2"/>
  <c r="G11" i="2"/>
  <c r="E11" i="2"/>
  <c r="U12" i="2"/>
  <c r="S12" i="2"/>
  <c r="Q12" i="2"/>
  <c r="O12" i="2"/>
  <c r="M12" i="2"/>
  <c r="K12" i="2"/>
  <c r="I12" i="2"/>
  <c r="G12" i="2"/>
  <c r="E12" i="2"/>
  <c r="U10" i="2"/>
  <c r="S10" i="2"/>
  <c r="Q10" i="2"/>
  <c r="O10" i="2"/>
  <c r="M10" i="2"/>
  <c r="K10" i="2"/>
  <c r="I10" i="2"/>
  <c r="G10" i="2"/>
  <c r="E10" i="2"/>
  <c r="U8" i="2"/>
  <c r="S8" i="2"/>
  <c r="Q8" i="2"/>
  <c r="O8" i="2"/>
  <c r="M8" i="2"/>
  <c r="K8" i="2"/>
  <c r="I8" i="2"/>
  <c r="G8" i="2"/>
  <c r="E8" i="2"/>
  <c r="S51" i="1"/>
  <c r="S54" i="1"/>
  <c r="S48" i="1"/>
  <c r="S49" i="1"/>
  <c r="O48" i="1"/>
  <c r="O49" i="1"/>
  <c r="K51" i="1"/>
  <c r="K54" i="1"/>
  <c r="K48" i="1"/>
  <c r="K49" i="1"/>
  <c r="G48" i="1"/>
  <c r="G54" i="1"/>
  <c r="G51" i="1"/>
  <c r="G49" i="1"/>
  <c r="S44" i="1"/>
  <c r="S45" i="1"/>
  <c r="S46" i="1"/>
  <c r="S43" i="1"/>
  <c r="S41" i="1"/>
  <c r="S40" i="1"/>
  <c r="S42" i="1"/>
  <c r="O44" i="1"/>
  <c r="O45" i="1"/>
  <c r="O46" i="1"/>
  <c r="O43" i="1"/>
  <c r="O41" i="1"/>
  <c r="O40" i="1"/>
  <c r="O42" i="1"/>
  <c r="K44" i="1"/>
  <c r="K45" i="1"/>
  <c r="K46" i="1"/>
  <c r="K43" i="1"/>
  <c r="K41" i="1"/>
  <c r="K40" i="1"/>
  <c r="K42" i="1"/>
  <c r="G40" i="1"/>
  <c r="G41" i="1"/>
  <c r="G43" i="1"/>
  <c r="G46" i="1"/>
  <c r="G45" i="1"/>
  <c r="G44" i="1"/>
  <c r="G42" i="1"/>
  <c r="S35" i="1"/>
  <c r="O35" i="1"/>
  <c r="K36" i="1"/>
  <c r="K35" i="1"/>
  <c r="G36" i="1"/>
  <c r="G35" i="1"/>
  <c r="S22" i="1"/>
  <c r="S21" i="1"/>
  <c r="S20" i="1"/>
  <c r="S23" i="1"/>
  <c r="O29" i="1"/>
  <c r="O22" i="1"/>
  <c r="O21" i="1"/>
  <c r="O25" i="1"/>
  <c r="O20" i="1"/>
  <c r="O23" i="1"/>
  <c r="K22" i="1"/>
  <c r="K21" i="1"/>
  <c r="K25" i="1"/>
  <c r="K20" i="1"/>
  <c r="K23" i="1"/>
  <c r="G20" i="1"/>
  <c r="G25" i="1"/>
  <c r="G21" i="1"/>
  <c r="G22" i="1"/>
  <c r="G23" i="1"/>
  <c r="S17" i="1"/>
  <c r="S15" i="1"/>
  <c r="S18" i="1"/>
  <c r="S16" i="1"/>
  <c r="S14" i="1"/>
  <c r="S13" i="1"/>
  <c r="S12" i="1"/>
  <c r="S9" i="1"/>
  <c r="S11" i="1"/>
  <c r="S10" i="1"/>
  <c r="S8" i="1"/>
  <c r="O17" i="1"/>
  <c r="O15" i="1"/>
  <c r="O18" i="1"/>
  <c r="O16" i="1"/>
  <c r="O14" i="1"/>
  <c r="O13" i="1"/>
  <c r="O12" i="1"/>
  <c r="O9" i="1"/>
  <c r="O11" i="1"/>
  <c r="O10" i="1"/>
  <c r="O8" i="1"/>
  <c r="K17" i="1"/>
  <c r="K15" i="1"/>
  <c r="K18" i="1"/>
  <c r="K16" i="1"/>
  <c r="K14" i="1"/>
  <c r="K13" i="1"/>
  <c r="K12" i="1"/>
  <c r="K9" i="1"/>
  <c r="K11" i="1"/>
  <c r="K10" i="1"/>
  <c r="K8" i="1"/>
  <c r="G10" i="1"/>
  <c r="G11" i="1"/>
  <c r="G9" i="1"/>
  <c r="G12" i="1"/>
  <c r="G13" i="1"/>
  <c r="G14" i="1"/>
  <c r="G16" i="1"/>
  <c r="G18" i="1"/>
  <c r="G15" i="1"/>
  <c r="G17" i="1"/>
  <c r="G8" i="1"/>
  <c r="U51" i="1"/>
  <c r="U54" i="1"/>
  <c r="U48" i="1"/>
  <c r="U49" i="1"/>
  <c r="Q51" i="1"/>
  <c r="Q54" i="1"/>
  <c r="Q48" i="1"/>
  <c r="Q49" i="1"/>
  <c r="M51" i="1"/>
  <c r="M54" i="1"/>
  <c r="M48" i="1"/>
  <c r="M49" i="1"/>
  <c r="I51" i="1"/>
  <c r="I54" i="1"/>
  <c r="I48" i="1"/>
  <c r="I49" i="1"/>
  <c r="U44" i="1"/>
  <c r="U45" i="1"/>
  <c r="U46" i="1"/>
  <c r="U43" i="1"/>
  <c r="U41" i="1"/>
  <c r="U40" i="1"/>
  <c r="U42" i="1"/>
  <c r="Q44" i="1"/>
  <c r="Q45" i="1"/>
  <c r="Q46" i="1"/>
  <c r="Q43" i="1"/>
  <c r="Q41" i="1"/>
  <c r="Q40" i="1"/>
  <c r="Q42" i="1"/>
  <c r="M44" i="1"/>
  <c r="M45" i="1"/>
  <c r="M46" i="1"/>
  <c r="M43" i="1"/>
  <c r="M41" i="1"/>
  <c r="M40" i="1"/>
  <c r="M42" i="1"/>
  <c r="I44" i="1"/>
  <c r="I45" i="1"/>
  <c r="I46" i="1"/>
  <c r="I43" i="1"/>
  <c r="I41" i="1"/>
  <c r="I40" i="1"/>
  <c r="I42" i="1"/>
  <c r="U35" i="1"/>
  <c r="Q35" i="1"/>
  <c r="M36" i="1"/>
  <c r="M35" i="1"/>
  <c r="I36" i="1"/>
  <c r="I35" i="1"/>
  <c r="U29" i="1"/>
  <c r="U22" i="1"/>
  <c r="U21" i="1"/>
  <c r="U25" i="1"/>
  <c r="U20" i="1"/>
  <c r="U23" i="1"/>
  <c r="Q29" i="1"/>
  <c r="Q22" i="1"/>
  <c r="Q21" i="1"/>
  <c r="Q25" i="1"/>
  <c r="Q20" i="1"/>
  <c r="Q23" i="1"/>
  <c r="M22" i="1"/>
  <c r="M21" i="1"/>
  <c r="M25" i="1"/>
  <c r="M20" i="1"/>
  <c r="M23" i="1"/>
  <c r="I22" i="1"/>
  <c r="I21" i="1"/>
  <c r="I25" i="1"/>
  <c r="I20" i="1"/>
  <c r="I23" i="1"/>
  <c r="U17" i="1"/>
  <c r="U15" i="1"/>
  <c r="U18" i="1"/>
  <c r="U16" i="1"/>
  <c r="U14" i="1"/>
  <c r="U13" i="1"/>
  <c r="U12" i="1"/>
  <c r="U9" i="1"/>
  <c r="U11" i="1"/>
  <c r="U10" i="1"/>
  <c r="U8" i="1"/>
  <c r="Q17" i="1"/>
  <c r="Q15" i="1"/>
  <c r="Q18" i="1"/>
  <c r="Q16" i="1"/>
  <c r="Q14" i="1"/>
  <c r="Q13" i="1"/>
  <c r="Q12" i="1"/>
  <c r="Q9" i="1"/>
  <c r="Q11" i="1"/>
  <c r="Q10" i="1"/>
  <c r="Q8" i="1"/>
  <c r="M17" i="1"/>
  <c r="M15" i="1"/>
  <c r="M18" i="1"/>
  <c r="M16" i="1"/>
  <c r="M14" i="1"/>
  <c r="M13" i="1"/>
  <c r="M12" i="1"/>
  <c r="M9" i="1"/>
  <c r="M11" i="1"/>
  <c r="M10" i="1"/>
  <c r="M8" i="1"/>
  <c r="I17" i="1"/>
  <c r="I15" i="1"/>
  <c r="I18" i="1"/>
  <c r="I16" i="1"/>
  <c r="I14" i="1"/>
  <c r="I13" i="1"/>
  <c r="I12" i="1"/>
  <c r="I9" i="1"/>
  <c r="I11" i="1"/>
  <c r="I10" i="1"/>
  <c r="I8" i="1"/>
  <c r="E54" i="1"/>
  <c r="E51" i="1"/>
  <c r="E49" i="1"/>
  <c r="E40" i="1"/>
  <c r="E41" i="1"/>
  <c r="E43" i="1"/>
  <c r="E46" i="1"/>
  <c r="E45" i="1"/>
  <c r="E44" i="1"/>
  <c r="E42" i="1"/>
  <c r="E36" i="1"/>
  <c r="E38" i="1"/>
  <c r="E35" i="1"/>
  <c r="E20" i="1"/>
  <c r="E25" i="1"/>
  <c r="E21" i="1"/>
  <c r="E22" i="1"/>
  <c r="E23" i="1"/>
  <c r="E10" i="1"/>
  <c r="E11" i="1"/>
  <c r="E9" i="1"/>
  <c r="E12" i="1"/>
  <c r="E13" i="1"/>
  <c r="E14" i="1"/>
  <c r="E16" i="1"/>
  <c r="E18" i="1"/>
  <c r="E15" i="1"/>
  <c r="E17" i="1"/>
  <c r="E8" i="1"/>
  <c r="V30" i="2" l="1"/>
  <c r="V50" i="2"/>
  <c r="V47" i="2"/>
  <c r="V41" i="2"/>
  <c r="V43" i="2"/>
  <c r="V19" i="2"/>
  <c r="V29" i="2"/>
  <c r="V23" i="2"/>
  <c r="V21" i="2"/>
  <c r="P57" i="2"/>
  <c r="V31" i="2"/>
  <c r="V14" i="2"/>
  <c r="V16" i="2"/>
  <c r="V25" i="2"/>
  <c r="V26" i="2"/>
  <c r="J56" i="2"/>
  <c r="V49" i="1"/>
  <c r="V46" i="2"/>
  <c r="V48" i="2"/>
  <c r="V49" i="2"/>
  <c r="V51" i="2"/>
  <c r="V37" i="2"/>
  <c r="V38" i="2"/>
  <c r="V40" i="2"/>
  <c r="V42" i="2"/>
  <c r="V18" i="2"/>
  <c r="V28" i="2"/>
  <c r="V27" i="2"/>
  <c r="V22" i="2"/>
  <c r="V24" i="2"/>
  <c r="V15" i="2"/>
  <c r="V12" i="2"/>
  <c r="V11" i="2"/>
  <c r="V9" i="2"/>
  <c r="P56" i="2"/>
  <c r="V10" i="2"/>
  <c r="L57" i="2"/>
  <c r="H58" i="2"/>
  <c r="V13" i="2"/>
  <c r="V51" i="1"/>
  <c r="V52" i="1"/>
  <c r="V48" i="1"/>
  <c r="V54" i="1"/>
  <c r="V50" i="1"/>
  <c r="V27" i="1"/>
  <c r="F56" i="2"/>
  <c r="N57" i="2"/>
  <c r="R56" i="2"/>
  <c r="J58" i="2"/>
  <c r="D56" i="2"/>
  <c r="V37" i="1"/>
  <c r="V41" i="1"/>
  <c r="V16" i="1"/>
  <c r="V28" i="1"/>
  <c r="V36" i="1"/>
  <c r="V33" i="1"/>
  <c r="L59" i="1"/>
  <c r="V13" i="1"/>
  <c r="N60" i="1"/>
  <c r="V12" i="1"/>
  <c r="V25" i="1"/>
  <c r="P60" i="1"/>
  <c r="F59" i="1"/>
  <c r="V9" i="1"/>
  <c r="V20" i="1"/>
  <c r="V44" i="1"/>
  <c r="V21" i="1"/>
  <c r="H59" i="1"/>
  <c r="F60" i="1"/>
  <c r="V17" i="1"/>
  <c r="H61" i="1"/>
  <c r="P61" i="1"/>
  <c r="R60" i="1"/>
  <c r="R59" i="1"/>
  <c r="D60" i="1"/>
  <c r="J59" i="1"/>
  <c r="N61" i="1"/>
  <c r="V15" i="1"/>
  <c r="D59" i="1"/>
  <c r="V46" i="1"/>
  <c r="T60" i="1"/>
  <c r="V11" i="1"/>
  <c r="V45" i="1"/>
  <c r="T59" i="1"/>
  <c r="V18" i="1"/>
  <c r="V38" i="1"/>
  <c r="V43" i="1"/>
  <c r="J60" i="1"/>
  <c r="F61" i="1"/>
  <c r="L60" i="1"/>
  <c r="V29" i="1"/>
  <c r="V14" i="1"/>
  <c r="V22" i="1"/>
  <c r="V40" i="1"/>
  <c r="L61" i="1"/>
  <c r="P59" i="1"/>
  <c r="T61" i="1"/>
  <c r="J61" i="1"/>
  <c r="N59" i="1"/>
  <c r="R61" i="1"/>
  <c r="V30" i="1"/>
  <c r="V26" i="1"/>
  <c r="V24" i="1"/>
  <c r="V10" i="1"/>
  <c r="D61" i="1"/>
  <c r="V32" i="1"/>
  <c r="V31" i="1"/>
  <c r="T56" i="2"/>
  <c r="L58" i="2"/>
  <c r="R57" i="2"/>
  <c r="N58" i="2"/>
  <c r="D57" i="2"/>
  <c r="T57" i="2"/>
  <c r="H56" i="2"/>
  <c r="P58" i="2"/>
  <c r="R58" i="2"/>
  <c r="D58" i="2"/>
  <c r="T58" i="2"/>
  <c r="F57" i="2"/>
  <c r="H57" i="2"/>
  <c r="L56" i="2"/>
  <c r="J57" i="2"/>
  <c r="N56" i="2"/>
  <c r="F58" i="2"/>
  <c r="H60" i="1"/>
  <c r="V45" i="2"/>
  <c r="V20" i="2"/>
  <c r="V33" i="2"/>
  <c r="V34" i="2"/>
  <c r="V35" i="2"/>
  <c r="V8" i="2"/>
  <c r="V39" i="2"/>
  <c r="V8" i="1"/>
  <c r="V42" i="1"/>
  <c r="V23" i="1"/>
  <c r="V35" i="1"/>
  <c r="V53" i="1"/>
  <c r="V58" i="2" l="1"/>
  <c r="L62" i="1"/>
  <c r="N62" i="1"/>
  <c r="T62" i="1"/>
  <c r="D62" i="1"/>
  <c r="R62" i="1"/>
  <c r="P62" i="1"/>
  <c r="J62" i="1"/>
  <c r="H62" i="1"/>
  <c r="V59" i="1"/>
  <c r="F62" i="1"/>
  <c r="V61" i="1"/>
  <c r="F59" i="2"/>
  <c r="D59" i="2"/>
  <c r="T59" i="2"/>
  <c r="V60" i="1"/>
  <c r="R59" i="2"/>
  <c r="P59" i="2"/>
  <c r="N59" i="2"/>
  <c r="L59" i="2"/>
  <c r="J59" i="2"/>
  <c r="H59" i="2"/>
  <c r="V57" i="2"/>
  <c r="V56" i="2"/>
  <c r="W62" i="1" l="1"/>
  <c r="V63" i="1"/>
  <c r="W59" i="2"/>
  <c r="V60" i="2"/>
</calcChain>
</file>

<file path=xl/sharedStrings.xml><?xml version="1.0" encoding="utf-8"?>
<sst xmlns="http://schemas.openxmlformats.org/spreadsheetml/2006/main" count="266" uniqueCount="68">
  <si>
    <t>JG</t>
  </si>
  <si>
    <t>Verein</t>
  </si>
  <si>
    <t>Rang</t>
  </si>
  <si>
    <t>Punkte</t>
  </si>
  <si>
    <t>PUNKTE</t>
  </si>
  <si>
    <t>RANG</t>
  </si>
  <si>
    <t>SpringerIn</t>
  </si>
  <si>
    <t>Gesamt</t>
  </si>
  <si>
    <t>Vereinswertung</t>
  </si>
  <si>
    <t>ASVÖ NTS</t>
  </si>
  <si>
    <t>ASVÖ SC Höhnhart</t>
  </si>
  <si>
    <t>UVB Hinzenbach</t>
  </si>
  <si>
    <t>KINDER 1 (m/w)</t>
  </si>
  <si>
    <t>KINDER 2 (m/w)</t>
  </si>
  <si>
    <t>SCHÜLERINNEN (w)</t>
  </si>
  <si>
    <t>SCHÜLER 1 (m)</t>
  </si>
  <si>
    <t>SCHÜLER 2 (m)</t>
  </si>
  <si>
    <t xml:space="preserve">Rang </t>
  </si>
  <si>
    <t>OÖ. Landescup - Saison 2024/25</t>
  </si>
  <si>
    <t>Bad Ischl</t>
  </si>
  <si>
    <t>BAD ISCHL</t>
  </si>
  <si>
    <t>EITZLMAIR, David</t>
  </si>
  <si>
    <t>POGODA, Romy</t>
  </si>
  <si>
    <t>LICHTENEGGER, Felix</t>
  </si>
  <si>
    <t>REITER, Lukas</t>
  </si>
  <si>
    <t>SCHNEIDERBANGER, Cäcilia</t>
  </si>
  <si>
    <t>BRUNNER, Amelie</t>
  </si>
  <si>
    <t>WEIDINGER, Valentina</t>
  </si>
  <si>
    <t>BRUNNER, Manuel</t>
  </si>
  <si>
    <t>POGODA, Leo</t>
  </si>
  <si>
    <t>SCHNEIDERBANGER, Alois</t>
  </si>
  <si>
    <t>EITZLMAIR, Anna</t>
  </si>
  <si>
    <t/>
  </si>
  <si>
    <t>EITZLMAIR, Benjamin</t>
  </si>
  <si>
    <t>BRATERSCHOFSKY, Paul</t>
  </si>
  <si>
    <t>QUEHENBERGER, Jakob</t>
  </si>
  <si>
    <t>VAN DER HEIJDEN, Viktoria</t>
  </si>
  <si>
    <t>BRÜCKL, Nina</t>
  </si>
  <si>
    <t>FESSL, Lorenz</t>
  </si>
  <si>
    <t>PODLIPNIK, Lorenz</t>
  </si>
  <si>
    <t>EITZLMAIR, Joachim</t>
  </si>
  <si>
    <t>PASCHINGER, Nevio</t>
  </si>
  <si>
    <t>BOLDA, Noah</t>
  </si>
  <si>
    <t>BERGER, Tom</t>
  </si>
  <si>
    <t>ERLER, Maximilian</t>
  </si>
  <si>
    <t>BRUCKBAUER, Niklas</t>
  </si>
  <si>
    <t>SPALE, Hannah</t>
  </si>
  <si>
    <t>STEINMAURER, Laura</t>
  </si>
  <si>
    <t>JETSCHGO, Julia</t>
  </si>
  <si>
    <t>EITZLMAIR, Jakob</t>
  </si>
  <si>
    <t>STEINACHER, Simon</t>
  </si>
  <si>
    <t>AICHINGER, Georg</t>
  </si>
  <si>
    <t>SIMMER, Matthias</t>
  </si>
  <si>
    <t>KRONNERWETTER, Adrian</t>
  </si>
  <si>
    <t>SCHUSTERBAUER, Xaver</t>
  </si>
  <si>
    <t>KAMPL, Fabian</t>
  </si>
  <si>
    <t>Anmerkung: die grünen Felder sind Kontrollsummen. Diese müssen übereinstimmen!</t>
  </si>
  <si>
    <t>Daniel Keil</t>
  </si>
  <si>
    <t>teilgenommene Kinder:</t>
  </si>
  <si>
    <t>Höhnhart</t>
  </si>
  <si>
    <t>PREM, Koloman</t>
  </si>
  <si>
    <t>SALZLECHNER, Jakob</t>
  </si>
  <si>
    <t>QUEHENBERGER, Paul</t>
  </si>
  <si>
    <t>NAUMANN, Raphael</t>
  </si>
  <si>
    <t>FRAUSCHER, Hanna</t>
  </si>
  <si>
    <t>Hinzenbach</t>
  </si>
  <si>
    <t>Goisern</t>
  </si>
  <si>
    <t>WANG, Geoffrey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</si>
</sst>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Aptos Narrow"/>
      <family val="2"/>
      <scheme val="minor"/>
    </font>
    <font>
      <b/>
      <u/>
      <sz val="48"/>
      <color rgb="FF002060"/>
      <name val="Calibri (Textkörper)"/>
    </font>
    <font>
      <b/>
      <sz val="38"/>
      <color rgb="FFFF0000"/>
      <name val="Aptos Narrow"/>
      <family val="2"/>
      <scheme val="minor"/>
    </font>
    <font>
      <b/>
      <sz val="14"/>
      <color theme="1"/>
      <name val="Calibri (Textkörper)"/>
    </font>
    <font>
      <b/>
      <sz val="2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rgb="FF000000"/>
      <name val="Aptos Narrow"/>
      <scheme val="minor"/>
    </font>
    <font>
      <b/>
      <sz val="16"/>
      <color theme="1"/>
      <name val="Aptos Narrow"/>
      <scheme val="minor"/>
    </font>
    <font>
      <b/>
      <sz val="26"/>
      <color theme="1"/>
      <name val="Aptos Narrow"/>
      <family val="2"/>
      <scheme val="minor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color rgb="FF000000"/>
      <name val="Aptos Narrow"/>
      <scheme val="minor"/>
    </font>
    <font>
      <b/>
      <sz val="20"/>
      <color rgb="FF000000"/>
      <name val="Aptos Narrow"/>
      <scheme val="minor"/>
    </font>
    <font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208"/>
        <bgColor indexed="64"/>
      </patternFill>
    </fill>
    <fill>
      <patternFill patternType="solid">
        <fgColor rgb="FF3638F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10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ck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ck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 style="thin">
        <color indexed="64"/>
      </right>
      <top/>
      <bottom style="double">
        <color theme="1"/>
      </bottom>
      <diagonal/>
    </border>
    <border>
      <left/>
      <right style="thick">
        <color theme="1"/>
      </right>
      <top/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 style="thick">
        <color theme="1"/>
      </right>
      <top style="thin">
        <color theme="0" tint="-0.499984740745262"/>
      </top>
      <bottom/>
      <diagonal/>
    </border>
    <border>
      <left style="thick">
        <color theme="1"/>
      </left>
      <right/>
      <top style="thin">
        <color theme="0" tint="-0.499984740745262"/>
      </top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1"/>
      </right>
      <top/>
      <bottom style="thin">
        <color theme="0" tint="-0.499984740745262"/>
      </bottom>
      <diagonal/>
    </border>
    <border>
      <left/>
      <right style="thick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499984740745262"/>
      </right>
      <top/>
      <bottom style="double">
        <color theme="1"/>
      </bottom>
      <diagonal/>
    </border>
    <border>
      <left style="thin">
        <color theme="0" tint="-0.499984740745262"/>
      </left>
      <right style="medium">
        <color indexed="64"/>
      </right>
      <top/>
      <bottom style="double">
        <color theme="1"/>
      </bottom>
      <diagonal/>
    </border>
    <border>
      <left/>
      <right style="thick">
        <color indexed="64"/>
      </right>
      <top/>
      <bottom style="double">
        <color theme="1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theme="0" tint="-0.499984740745262"/>
      </right>
      <top/>
      <bottom style="double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ck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ck">
        <color indexed="64"/>
      </right>
      <top/>
      <bottom style="thin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theme="1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3" borderId="0" xfId="0" applyFont="1" applyFill="1" applyAlignment="1">
      <alignment horizontal="center" vertical="center" textRotation="90"/>
    </xf>
    <xf numFmtId="0" fontId="5" fillId="0" borderId="1" xfId="0" applyFont="1" applyBorder="1"/>
    <xf numFmtId="0" fontId="0" fillId="0" borderId="8" xfId="0" applyBorder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11" xfId="0" applyFill="1" applyBorder="1"/>
    <xf numFmtId="0" fontId="0" fillId="6" borderId="12" xfId="0" applyFill="1" applyBorder="1"/>
    <xf numFmtId="0" fontId="5" fillId="0" borderId="13" xfId="0" applyFont="1" applyBorder="1"/>
    <xf numFmtId="0" fontId="0" fillId="6" borderId="15" xfId="0" applyFill="1" applyBorder="1"/>
    <xf numFmtId="0" fontId="0" fillId="6" borderId="18" xfId="0" applyFill="1" applyBorder="1"/>
    <xf numFmtId="0" fontId="5" fillId="0" borderId="10" xfId="0" applyFont="1" applyBorder="1"/>
    <xf numFmtId="0" fontId="5" fillId="0" borderId="20" xfId="0" applyFont="1" applyBorder="1"/>
    <xf numFmtId="0" fontId="6" fillId="5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22" xfId="0" applyFont="1" applyBorder="1" applyAlignment="1">
      <alignment vertical="center"/>
    </xf>
    <xf numFmtId="14" fontId="8" fillId="6" borderId="22" xfId="0" applyNumberFormat="1" applyFont="1" applyFill="1" applyBorder="1" applyAlignment="1">
      <alignment horizontal="center" vertical="center"/>
    </xf>
    <xf numFmtId="14" fontId="8" fillId="6" borderId="23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10" fillId="4" borderId="23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0" fillId="0" borderId="25" xfId="0" applyBorder="1"/>
    <xf numFmtId="0" fontId="5" fillId="0" borderId="26" xfId="0" applyFont="1" applyBorder="1"/>
    <xf numFmtId="0" fontId="6" fillId="7" borderId="28" xfId="0" applyFont="1" applyFill="1" applyBorder="1"/>
    <xf numFmtId="0" fontId="5" fillId="0" borderId="29" xfId="0" applyFont="1" applyBorder="1"/>
    <xf numFmtId="0" fontId="6" fillId="7" borderId="32" xfId="0" applyFont="1" applyFill="1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9" fillId="2" borderId="26" xfId="0" applyFont="1" applyFill="1" applyBorder="1"/>
    <xf numFmtId="14" fontId="8" fillId="0" borderId="23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14" fontId="7" fillId="0" borderId="23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0" fillId="6" borderId="40" xfId="0" applyFill="1" applyBorder="1"/>
    <xf numFmtId="0" fontId="6" fillId="5" borderId="5" xfId="0" applyFont="1" applyFill="1" applyBorder="1" applyAlignment="1">
      <alignment horizontal="center" vertical="center"/>
    </xf>
    <xf numFmtId="0" fontId="0" fillId="6" borderId="20" xfId="0" applyFill="1" applyBorder="1"/>
    <xf numFmtId="0" fontId="0" fillId="0" borderId="41" xfId="0" applyBorder="1"/>
    <xf numFmtId="0" fontId="0" fillId="0" borderId="42" xfId="0" applyBorder="1"/>
    <xf numFmtId="0" fontId="0" fillId="6" borderId="43" xfId="0" applyFill="1" applyBorder="1"/>
    <xf numFmtId="0" fontId="0" fillId="6" borderId="44" xfId="0" applyFill="1" applyBorder="1"/>
    <xf numFmtId="0" fontId="0" fillId="6" borderId="45" xfId="0" applyFill="1" applyBorder="1"/>
    <xf numFmtId="0" fontId="5" fillId="0" borderId="0" xfId="0" applyFont="1"/>
    <xf numFmtId="0" fontId="3" fillId="3" borderId="0" xfId="0" applyFont="1" applyFill="1" applyAlignment="1">
      <alignment vertical="center" textRotation="90"/>
    </xf>
    <xf numFmtId="14" fontId="7" fillId="6" borderId="48" xfId="0" applyNumberFormat="1" applyFont="1" applyFill="1" applyBorder="1" applyAlignment="1">
      <alignment horizontal="center" vertical="center"/>
    </xf>
    <xf numFmtId="14" fontId="8" fillId="0" borderId="48" xfId="0" applyNumberFormat="1" applyFont="1" applyBorder="1" applyAlignment="1">
      <alignment horizontal="center" vertical="center"/>
    </xf>
    <xf numFmtId="14" fontId="8" fillId="6" borderId="48" xfId="0" applyNumberFormat="1" applyFont="1" applyFill="1" applyBorder="1" applyAlignment="1">
      <alignment horizontal="center" vertical="center"/>
    </xf>
    <xf numFmtId="14" fontId="8" fillId="6" borderId="49" xfId="0" applyNumberFormat="1" applyFont="1" applyFill="1" applyBorder="1" applyAlignment="1">
      <alignment horizontal="center" vertical="center"/>
    </xf>
    <xf numFmtId="14" fontId="7" fillId="0" borderId="48" xfId="0" applyNumberFormat="1" applyFont="1" applyBorder="1" applyAlignment="1">
      <alignment horizontal="center" vertical="center"/>
    </xf>
    <xf numFmtId="14" fontId="7" fillId="0" borderId="49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8" fillId="0" borderId="50" xfId="0" applyFont="1" applyBorder="1" applyAlignment="1">
      <alignment horizontal="left" vertical="center"/>
    </xf>
    <xf numFmtId="14" fontId="7" fillId="6" borderId="50" xfId="0" applyNumberFormat="1" applyFont="1" applyFill="1" applyBorder="1" applyAlignment="1">
      <alignment horizontal="center" vertical="center"/>
    </xf>
    <xf numFmtId="14" fontId="7" fillId="6" borderId="52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8" fillId="0" borderId="54" xfId="0" applyFont="1" applyBorder="1"/>
    <xf numFmtId="0" fontId="18" fillId="0" borderId="54" xfId="0" applyFont="1" applyBorder="1" applyAlignment="1">
      <alignment horizontal="center"/>
    </xf>
    <xf numFmtId="0" fontId="18" fillId="0" borderId="1" xfId="0" applyFont="1" applyBorder="1"/>
    <xf numFmtId="0" fontId="18" fillId="0" borderId="55" xfId="0" applyFont="1" applyBorder="1"/>
    <xf numFmtId="0" fontId="18" fillId="0" borderId="56" xfId="0" applyFont="1" applyBorder="1" applyAlignment="1">
      <alignment horizontal="center"/>
    </xf>
    <xf numFmtId="0" fontId="18" fillId="0" borderId="57" xfId="0" applyFont="1" applyBorder="1"/>
    <xf numFmtId="0" fontId="18" fillId="0" borderId="58" xfId="0" applyFont="1" applyBorder="1"/>
    <xf numFmtId="0" fontId="18" fillId="0" borderId="59" xfId="0" applyFont="1" applyBorder="1" applyAlignment="1">
      <alignment horizontal="center"/>
    </xf>
    <xf numFmtId="0" fontId="18" fillId="0" borderId="60" xfId="0" applyFont="1" applyBorder="1"/>
    <xf numFmtId="0" fontId="11" fillId="8" borderId="0" xfId="0" applyFont="1" applyFill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35" xfId="0" applyBorder="1"/>
    <xf numFmtId="0" fontId="0" fillId="0" borderId="14" xfId="0" applyBorder="1"/>
    <xf numFmtId="0" fontId="0" fillId="0" borderId="36" xfId="0" applyBorder="1"/>
    <xf numFmtId="0" fontId="0" fillId="0" borderId="33" xfId="0" applyBorder="1"/>
    <xf numFmtId="0" fontId="0" fillId="0" borderId="30" xfId="0" applyBorder="1"/>
    <xf numFmtId="0" fontId="0" fillId="0" borderId="31" xfId="0" applyBorder="1"/>
    <xf numFmtId="14" fontId="10" fillId="9" borderId="23" xfId="0" applyNumberFormat="1" applyFont="1" applyFill="1" applyBorder="1" applyAlignment="1">
      <alignment horizontal="center" vertical="center"/>
    </xf>
    <xf numFmtId="0" fontId="6" fillId="9" borderId="28" xfId="0" applyFont="1" applyFill="1" applyBorder="1"/>
    <xf numFmtId="0" fontId="6" fillId="9" borderId="32" xfId="0" applyFont="1" applyFill="1" applyBorder="1"/>
    <xf numFmtId="0" fontId="5" fillId="9" borderId="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64" xfId="0" applyFont="1" applyBorder="1"/>
    <xf numFmtId="0" fontId="5" fillId="0" borderId="65" xfId="0" applyFont="1" applyBorder="1" applyAlignment="1">
      <alignment horizontal="center"/>
    </xf>
    <xf numFmtId="0" fontId="5" fillId="0" borderId="63" xfId="0" applyFont="1" applyBorder="1"/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62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53" xfId="0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7" fillId="3" borderId="47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14" fontId="17" fillId="3" borderId="47" xfId="0" applyNumberFormat="1" applyFont="1" applyFill="1" applyBorder="1" applyAlignment="1">
      <alignment horizontal="center" vertical="center"/>
    </xf>
    <xf numFmtId="14" fontId="17" fillId="3" borderId="46" xfId="0" applyNumberFormat="1" applyFont="1" applyFill="1" applyBorder="1" applyAlignment="1">
      <alignment horizontal="center" vertical="center"/>
    </xf>
    <xf numFmtId="14" fontId="17" fillId="6" borderId="47" xfId="0" applyNumberFormat="1" applyFont="1" applyFill="1" applyBorder="1" applyAlignment="1">
      <alignment horizontal="center" vertical="center"/>
    </xf>
    <xf numFmtId="14" fontId="17" fillId="6" borderId="46" xfId="0" applyNumberFormat="1" applyFont="1" applyFill="1" applyBorder="1" applyAlignment="1">
      <alignment horizontal="center" vertical="center"/>
    </xf>
    <xf numFmtId="14" fontId="17" fillId="3" borderId="0" xfId="0" applyNumberFormat="1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4" fontId="17" fillId="3" borderId="51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0" fillId="0" borderId="61" xfId="0" applyBorder="1" applyAlignment="1">
      <alignment horizontal="center"/>
    </xf>
    <xf numFmtId="0" fontId="12" fillId="2" borderId="39" xfId="0" applyFont="1" applyFill="1" applyBorder="1" applyAlignment="1">
      <alignment horizontal="left" vertical="center"/>
    </xf>
    <xf numFmtId="0" fontId="12" fillId="2" borderId="38" xfId="0" applyFont="1" applyFill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4" xfId="0" applyBorder="1" applyAlignment="1">
      <alignment horizontal="center"/>
    </xf>
    <xf numFmtId="14" fontId="16" fillId="6" borderId="47" xfId="0" applyNumberFormat="1" applyFont="1" applyFill="1" applyBorder="1" applyAlignment="1">
      <alignment horizontal="center" vertical="center"/>
    </xf>
    <xf numFmtId="14" fontId="16" fillId="6" borderId="46" xfId="0" applyNumberFormat="1" applyFont="1" applyFill="1" applyBorder="1" applyAlignment="1">
      <alignment horizontal="center" vertical="center"/>
    </xf>
    <xf numFmtId="14" fontId="16" fillId="3" borderId="47" xfId="0" applyNumberFormat="1" applyFont="1" applyFill="1" applyBorder="1" applyAlignment="1">
      <alignment horizontal="center" vertical="center"/>
    </xf>
    <xf numFmtId="14" fontId="16" fillId="3" borderId="46" xfId="0" applyNumberFormat="1" applyFont="1" applyFill="1" applyBorder="1" applyAlignment="1">
      <alignment horizontal="center" vertical="center"/>
    </xf>
    <xf numFmtId="14" fontId="16" fillId="6" borderId="0" xfId="0" applyNumberFormat="1" applyFont="1" applyFill="1" applyAlignment="1">
      <alignment horizontal="center" vertical="center"/>
    </xf>
    <xf numFmtId="14" fontId="16" fillId="3" borderId="0" xfId="0" applyNumberFormat="1" applyFont="1" applyFill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6" fillId="3" borderId="51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4" fontId="16" fillId="3" borderId="51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108"/>
      <color rgb="FF3638FC"/>
      <color rgb="FFFF0208"/>
      <color rgb="FF3232D3"/>
      <color rgb="FF00349A"/>
      <color rgb="FFFF0000"/>
      <color rgb="FFE73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68850</xdr:colOff>
      <xdr:row>0</xdr:row>
      <xdr:rowOff>95250</xdr:rowOff>
    </xdr:from>
    <xdr:to>
      <xdr:col>22</xdr:col>
      <xdr:colOff>735021</xdr:colOff>
      <xdr:row>2</xdr:row>
      <xdr:rowOff>958850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3F5EDC2-B21B-004D-ACBE-1337EBF0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6350" y="95250"/>
          <a:ext cx="4793671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324427</xdr:colOff>
      <xdr:row>0</xdr:row>
      <xdr:rowOff>146244</xdr:rowOff>
    </xdr:from>
    <xdr:to>
      <xdr:col>3</xdr:col>
      <xdr:colOff>740927</xdr:colOff>
      <xdr:row>2</xdr:row>
      <xdr:rowOff>1009842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0E7E10-4D49-DA4E-8D15-D9A469737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31" t="21749" r="8284" b="17355"/>
        <a:stretch/>
      </xdr:blipFill>
      <xdr:spPr>
        <a:xfrm>
          <a:off x="324427" y="146244"/>
          <a:ext cx="4988500" cy="1269998"/>
        </a:xfrm>
        <a:prstGeom prst="rect">
          <a:avLst/>
        </a:prstGeom>
      </xdr:spPr>
    </xdr:pic>
    <xdr:clientData/>
  </xdr:twoCellAnchor>
  <xdr:twoCellAnchor>
    <xdr:from>
      <xdr:col>7</xdr:col>
      <xdr:colOff>363229</xdr:colOff>
      <xdr:row>2</xdr:row>
      <xdr:rowOff>467894</xdr:rowOff>
    </xdr:from>
    <xdr:to>
      <xdr:col>13</xdr:col>
      <xdr:colOff>271323</xdr:colOff>
      <xdr:row>2</xdr:row>
      <xdr:rowOff>1174749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DEE916C-B0F4-17C3-700D-96B36D0CDD05}"/>
            </a:ext>
          </a:extLst>
        </xdr:cNvPr>
        <xdr:cNvSpPr txBox="1"/>
      </xdr:nvSpPr>
      <xdr:spPr>
        <a:xfrm>
          <a:off x="8252623" y="891227"/>
          <a:ext cx="4872639" cy="706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4000"/>
            <a:t>SPEZIALSPRUNGLAUF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68850</xdr:colOff>
      <xdr:row>0</xdr:row>
      <xdr:rowOff>95250</xdr:rowOff>
    </xdr:from>
    <xdr:to>
      <xdr:col>22</xdr:col>
      <xdr:colOff>658821</xdr:colOff>
      <xdr:row>2</xdr:row>
      <xdr:rowOff>958850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08C640D-3F2C-D341-8969-B10B1C90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1850" y="95250"/>
          <a:ext cx="479367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201802</xdr:colOff>
      <xdr:row>0</xdr:row>
      <xdr:rowOff>169515</xdr:rowOff>
    </xdr:from>
    <xdr:to>
      <xdr:col>2</xdr:col>
      <xdr:colOff>1469111</xdr:colOff>
      <xdr:row>2</xdr:row>
      <xdr:rowOff>836132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C40C418-DC8F-7A44-9614-55009FFD15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31" t="21749" r="8284" b="17355"/>
        <a:stretch/>
      </xdr:blipFill>
      <xdr:spPr>
        <a:xfrm>
          <a:off x="201802" y="169515"/>
          <a:ext cx="4237817" cy="1070219"/>
        </a:xfrm>
        <a:prstGeom prst="rect">
          <a:avLst/>
        </a:prstGeom>
      </xdr:spPr>
    </xdr:pic>
    <xdr:clientData/>
  </xdr:twoCellAnchor>
  <xdr:twoCellAnchor>
    <xdr:from>
      <xdr:col>6</xdr:col>
      <xdr:colOff>749301</xdr:colOff>
      <xdr:row>2</xdr:row>
      <xdr:rowOff>467894</xdr:rowOff>
    </xdr:from>
    <xdr:to>
      <xdr:col>14</xdr:col>
      <xdr:colOff>127001</xdr:colOff>
      <xdr:row>2</xdr:row>
      <xdr:rowOff>1174749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631F330-E3CF-0746-8266-322170434C40}"/>
            </a:ext>
          </a:extLst>
        </xdr:cNvPr>
        <xdr:cNvSpPr txBox="1"/>
      </xdr:nvSpPr>
      <xdr:spPr>
        <a:xfrm>
          <a:off x="7810501" y="874294"/>
          <a:ext cx="5981700" cy="706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4000"/>
            <a:t>NORDISCHE KOMBINATION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5F5E-79BA-DE48-95DC-D8EBE0AE464A}">
  <sheetPr>
    <pageSetUpPr fitToPage="1"/>
  </sheetPr>
  <dimension ref="A1:X67"/>
  <sheetViews>
    <sheetView zoomScale="75" zoomScaleNormal="50" workbookViewId="0">
      <selection sqref="A1:W65"/>
    </sheetView>
  </sheetViews>
  <sheetFormatPr baseColWidth="10" defaultRowHeight="15.75"/>
  <cols>
    <col min="1" max="1" width="29.125" bestFit="1" customWidth="1"/>
    <col min="2" max="2" width="9.125" customWidth="1"/>
    <col min="3" max="3" width="21.625" customWidth="1"/>
  </cols>
  <sheetData>
    <row r="1" spans="1:23">
      <c r="A1" s="101" t="s">
        <v>18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3"/>
    </row>
    <row r="2" spans="1:23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1:23" ht="107.1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3" ht="42.95" customHeight="1">
      <c r="A4" s="47"/>
      <c r="B4" s="47"/>
      <c r="C4" s="54"/>
      <c r="D4" s="108" t="s">
        <v>20</v>
      </c>
      <c r="E4" s="105"/>
      <c r="F4" s="106" t="s">
        <v>20</v>
      </c>
      <c r="G4" s="107"/>
      <c r="H4" s="104" t="s">
        <v>59</v>
      </c>
      <c r="I4" s="105"/>
      <c r="J4" s="106" t="s">
        <v>59</v>
      </c>
      <c r="K4" s="107"/>
      <c r="L4" s="104" t="s">
        <v>65</v>
      </c>
      <c r="M4" s="105"/>
      <c r="N4" s="106" t="s">
        <v>66</v>
      </c>
      <c r="O4" s="107"/>
      <c r="P4" s="104" t="s">
        <v>66</v>
      </c>
      <c r="Q4" s="105"/>
      <c r="R4" s="118" t="s">
        <v>59</v>
      </c>
      <c r="S4" s="107"/>
      <c r="T4" s="119" t="s">
        <v>59</v>
      </c>
      <c r="U4" s="114"/>
      <c r="V4" s="116" t="s">
        <v>7</v>
      </c>
      <c r="W4" s="117"/>
    </row>
    <row r="5" spans="1:23" ht="42.95" customHeight="1">
      <c r="A5" s="1"/>
      <c r="B5" s="1"/>
      <c r="C5" s="55"/>
      <c r="D5" s="115">
        <v>45542</v>
      </c>
      <c r="E5" s="105"/>
      <c r="F5" s="111">
        <v>45543</v>
      </c>
      <c r="G5" s="107"/>
      <c r="H5" s="109">
        <v>45584</v>
      </c>
      <c r="I5" s="105"/>
      <c r="J5" s="111">
        <v>45585</v>
      </c>
      <c r="K5" s="112"/>
      <c r="L5" s="109">
        <v>45656</v>
      </c>
      <c r="M5" s="110"/>
      <c r="N5" s="111">
        <v>45703</v>
      </c>
      <c r="O5" s="107"/>
      <c r="P5" s="109">
        <v>45704</v>
      </c>
      <c r="Q5" s="110"/>
      <c r="R5" s="111">
        <v>45724</v>
      </c>
      <c r="S5" s="112"/>
      <c r="T5" s="113">
        <v>45725</v>
      </c>
      <c r="U5" s="114"/>
      <c r="V5" s="116"/>
      <c r="W5" s="117"/>
    </row>
    <row r="6" spans="1:23" s="15" customFormat="1" ht="35.1" customHeight="1" thickBot="1">
      <c r="A6" s="16" t="s">
        <v>6</v>
      </c>
      <c r="B6" s="16" t="s">
        <v>0</v>
      </c>
      <c r="C6" s="56" t="s">
        <v>1</v>
      </c>
      <c r="D6" s="17" t="s">
        <v>2</v>
      </c>
      <c r="E6" s="18" t="s">
        <v>3</v>
      </c>
      <c r="F6" s="49" t="s">
        <v>2</v>
      </c>
      <c r="G6" s="30" t="s">
        <v>3</v>
      </c>
      <c r="H6" s="50" t="s">
        <v>2</v>
      </c>
      <c r="I6" s="18" t="s">
        <v>3</v>
      </c>
      <c r="J6" s="49" t="s">
        <v>2</v>
      </c>
      <c r="K6" s="30" t="s">
        <v>3</v>
      </c>
      <c r="L6" s="17" t="s">
        <v>2</v>
      </c>
      <c r="M6" s="51" t="s">
        <v>3</v>
      </c>
      <c r="N6" s="52" t="s">
        <v>2</v>
      </c>
      <c r="O6" s="33" t="s">
        <v>3</v>
      </c>
      <c r="P6" s="48" t="s">
        <v>2</v>
      </c>
      <c r="Q6" s="19" t="s">
        <v>3</v>
      </c>
      <c r="R6" s="34" t="s">
        <v>2</v>
      </c>
      <c r="S6" s="53" t="s">
        <v>3</v>
      </c>
      <c r="T6" s="58" t="s">
        <v>2</v>
      </c>
      <c r="U6" s="57" t="s">
        <v>3</v>
      </c>
      <c r="V6" s="81" t="s">
        <v>4</v>
      </c>
      <c r="W6" s="21" t="s">
        <v>5</v>
      </c>
    </row>
    <row r="7" spans="1:23" ht="35.1" customHeight="1" thickTop="1">
      <c r="A7" s="92" t="s">
        <v>12</v>
      </c>
      <c r="B7" s="92"/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4"/>
    </row>
    <row r="8" spans="1:23" ht="24">
      <c r="A8" s="13" t="s">
        <v>21</v>
      </c>
      <c r="B8" s="59">
        <v>2017</v>
      </c>
      <c r="C8" s="2" t="s">
        <v>10</v>
      </c>
      <c r="D8" s="11">
        <v>1</v>
      </c>
      <c r="E8" s="38">
        <f>IF(ISBLANK(D8),"",LOOKUP(D8,Punkteraster!$A$2:$B$31))</f>
        <v>100</v>
      </c>
      <c r="F8" s="32">
        <v>1</v>
      </c>
      <c r="G8" s="41">
        <f>IF(ISBLANK(F8),"",LOOKUP(F8,Punkteraster!$A$2:$B$31))</f>
        <v>100</v>
      </c>
      <c r="H8" s="40">
        <v>1</v>
      </c>
      <c r="I8" s="38">
        <f>IF(ISBLANK(H8),"",LOOKUP(H8,Punkteraster!$A$2:$B$31))</f>
        <v>100</v>
      </c>
      <c r="J8" s="32">
        <v>1</v>
      </c>
      <c r="K8" s="41">
        <f>IF(ISBLANK(J8),"",LOOKUP(J8,Punkteraster!$A$2:$B$31))</f>
        <v>100</v>
      </c>
      <c r="L8" s="40">
        <v>5</v>
      </c>
      <c r="M8" s="38">
        <f>IF(ISBLANK(L8),"",LOOKUP(L8,Punkteraster!$A$2:$B$31))</f>
        <v>45</v>
      </c>
      <c r="N8" s="32"/>
      <c r="O8" s="41" t="str">
        <f>IF(ISBLANK(N8),"",LOOKUP(N8,Punkteraster!$A$2:$B$31))</f>
        <v/>
      </c>
      <c r="P8" s="40"/>
      <c r="Q8" s="38" t="str">
        <f>IF(ISBLANK(P8),"",LOOKUP(P8,Punkteraster!$A$2:$B$31))</f>
        <v/>
      </c>
      <c r="R8" s="32">
        <v>2</v>
      </c>
      <c r="S8" s="41">
        <f>IF(ISBLANK(R8),"",LOOKUP(R8,Punkteraster!$A$2:$B$31))</f>
        <v>80</v>
      </c>
      <c r="T8" s="40">
        <v>3</v>
      </c>
      <c r="U8" s="43">
        <f>IF(ISBLANK(T8),"",LOOKUP(T8,Punkteraster!$A$2:$B$31))</f>
        <v>60</v>
      </c>
      <c r="V8" s="84">
        <f t="shared" ref="V8:V18" si="0">SUM(E8,G8,I8,K8,M8,O8,Q8,S8,U8)</f>
        <v>585</v>
      </c>
      <c r="W8" s="39">
        <v>1</v>
      </c>
    </row>
    <row r="9" spans="1:23" ht="24">
      <c r="A9" s="12" t="s">
        <v>24</v>
      </c>
      <c r="B9" s="60">
        <v>2016</v>
      </c>
      <c r="C9" s="9" t="s">
        <v>9</v>
      </c>
      <c r="D9" s="10">
        <v>4</v>
      </c>
      <c r="E9" s="7">
        <f>IF(ISBLANK(D9),"",LOOKUP(D9,Punkteraster!$A$2:$B$31))</f>
        <v>50</v>
      </c>
      <c r="F9" s="31">
        <v>2</v>
      </c>
      <c r="G9" s="42">
        <f>IF(ISBLANK(F9),"",LOOKUP(F9,Punkteraster!$A$2:$B$31))</f>
        <v>80</v>
      </c>
      <c r="H9" s="8">
        <v>5</v>
      </c>
      <c r="I9" s="7">
        <f>IF(ISBLANK(H9),"",LOOKUP(H9,Punkteraster!$A$2:$B$31))</f>
        <v>45</v>
      </c>
      <c r="J9" s="31">
        <v>4</v>
      </c>
      <c r="K9" s="42">
        <f>IF(ISBLANK(J9),"",LOOKUP(J9,Punkteraster!$A$2:$B$31))</f>
        <v>50</v>
      </c>
      <c r="L9" s="8">
        <v>1</v>
      </c>
      <c r="M9" s="7">
        <f>IF(ISBLANK(L9),"",LOOKUP(L9,Punkteraster!$A$2:$B$31))</f>
        <v>100</v>
      </c>
      <c r="N9" s="31"/>
      <c r="O9" s="42" t="str">
        <f>IF(ISBLANK(N9),"",LOOKUP(N9,Punkteraster!$A$2:$B$31))</f>
        <v/>
      </c>
      <c r="P9" s="8"/>
      <c r="Q9" s="7" t="str">
        <f>IF(ISBLANK(P9),"",LOOKUP(P9,Punkteraster!$A$2:$B$31))</f>
        <v/>
      </c>
      <c r="R9" s="31">
        <v>1</v>
      </c>
      <c r="S9" s="42">
        <f>IF(ISBLANK(R9),"",LOOKUP(R9,Punkteraster!$A$2:$B$31))</f>
        <v>100</v>
      </c>
      <c r="T9" s="8">
        <v>1</v>
      </c>
      <c r="U9" s="44">
        <f>IF(ISBLANK(T9),"",LOOKUP(T9,Punkteraster!$A$2:$B$31))</f>
        <v>100</v>
      </c>
      <c r="V9" s="84">
        <f t="shared" si="0"/>
        <v>525</v>
      </c>
      <c r="W9" s="4">
        <v>2</v>
      </c>
    </row>
    <row r="10" spans="1:23" ht="24">
      <c r="A10" s="13" t="s">
        <v>22</v>
      </c>
      <c r="B10" s="59">
        <v>2016</v>
      </c>
      <c r="C10" s="2" t="s">
        <v>9</v>
      </c>
      <c r="D10" s="11">
        <v>2</v>
      </c>
      <c r="E10" s="7">
        <f>IF(ISBLANK(D10),"",LOOKUP(D10,Punkteraster!$A$2:$B$31))</f>
        <v>80</v>
      </c>
      <c r="F10" s="32">
        <v>5</v>
      </c>
      <c r="G10" s="42">
        <f>IF(ISBLANK(F10),"",LOOKUP(F10,Punkteraster!$A$2:$B$31))</f>
        <v>45</v>
      </c>
      <c r="H10" s="40">
        <v>4</v>
      </c>
      <c r="I10" s="7">
        <f>IF(ISBLANK(H10),"",LOOKUP(H10,Punkteraster!$A$2:$B$31))</f>
        <v>50</v>
      </c>
      <c r="J10" s="32">
        <v>2</v>
      </c>
      <c r="K10" s="42">
        <f>IF(ISBLANK(J10),"",LOOKUP(J10,Punkteraster!$A$2:$B$31))</f>
        <v>80</v>
      </c>
      <c r="L10" s="40">
        <v>2</v>
      </c>
      <c r="M10" s="7">
        <f>IF(ISBLANK(L10),"",LOOKUP(L10,Punkteraster!$A$2:$B$31))</f>
        <v>80</v>
      </c>
      <c r="N10" s="32"/>
      <c r="O10" s="42" t="str">
        <f>IF(ISBLANK(N10),"",LOOKUP(N10,Punkteraster!$A$2:$B$31))</f>
        <v/>
      </c>
      <c r="P10" s="40"/>
      <c r="Q10" s="7" t="str">
        <f>IF(ISBLANK(P10),"",LOOKUP(P10,Punkteraster!$A$2:$B$31))</f>
        <v/>
      </c>
      <c r="R10" s="32">
        <v>4</v>
      </c>
      <c r="S10" s="42">
        <f>IF(ISBLANK(R10),"",LOOKUP(R10,Punkteraster!$A$2:$B$31))</f>
        <v>50</v>
      </c>
      <c r="T10" s="40">
        <v>4</v>
      </c>
      <c r="U10" s="44">
        <f>IF(ISBLANK(T10),"",LOOKUP(T10,Punkteraster!$A$2:$B$31))</f>
        <v>50</v>
      </c>
      <c r="V10" s="84">
        <f t="shared" si="0"/>
        <v>435</v>
      </c>
      <c r="W10" s="4">
        <v>3</v>
      </c>
    </row>
    <row r="11" spans="1:23" ht="24">
      <c r="A11" s="12" t="s">
        <v>23</v>
      </c>
      <c r="B11" s="60">
        <v>2016</v>
      </c>
      <c r="C11" s="9" t="s">
        <v>9</v>
      </c>
      <c r="D11" s="10">
        <v>3</v>
      </c>
      <c r="E11" s="7">
        <f>IF(ISBLANK(D11),"",LOOKUP(D11,Punkteraster!$A$2:$B$31))</f>
        <v>60</v>
      </c>
      <c r="F11" s="31">
        <v>3</v>
      </c>
      <c r="G11" s="42">
        <f>IF(ISBLANK(F11),"",LOOKUP(F11,Punkteraster!$A$2:$B$31))</f>
        <v>60</v>
      </c>
      <c r="H11" s="8">
        <v>2</v>
      </c>
      <c r="I11" s="7">
        <f>IF(ISBLANK(H11),"",LOOKUP(H11,Punkteraster!$A$2:$B$31))</f>
        <v>80</v>
      </c>
      <c r="J11" s="31">
        <v>3</v>
      </c>
      <c r="K11" s="42">
        <f>IF(ISBLANK(J11),"",LOOKUP(J11,Punkteraster!$A$2:$B$31))</f>
        <v>60</v>
      </c>
      <c r="L11" s="8">
        <v>4</v>
      </c>
      <c r="M11" s="7">
        <f>IF(ISBLANK(L11),"",LOOKUP(L11,Punkteraster!$A$2:$B$31))</f>
        <v>50</v>
      </c>
      <c r="N11" s="31"/>
      <c r="O11" s="42" t="str">
        <f>IF(ISBLANK(N11),"",LOOKUP(N11,Punkteraster!$A$2:$B$31))</f>
        <v/>
      </c>
      <c r="P11" s="8"/>
      <c r="Q11" s="7" t="str">
        <f>IF(ISBLANK(P11),"",LOOKUP(P11,Punkteraster!$A$2:$B$31))</f>
        <v/>
      </c>
      <c r="R11" s="31">
        <v>5</v>
      </c>
      <c r="S11" s="42">
        <f>IF(ISBLANK(R11),"",LOOKUP(R11,Punkteraster!$A$2:$B$31))</f>
        <v>45</v>
      </c>
      <c r="T11" s="8">
        <v>5</v>
      </c>
      <c r="U11" s="44">
        <f>IF(ISBLANK(T11),"",LOOKUP(T11,Punkteraster!$A$2:$B$31))</f>
        <v>45</v>
      </c>
      <c r="V11" s="84">
        <f t="shared" si="0"/>
        <v>400</v>
      </c>
      <c r="W11" s="4">
        <v>4</v>
      </c>
    </row>
    <row r="12" spans="1:23" ht="24">
      <c r="A12" s="13" t="s">
        <v>25</v>
      </c>
      <c r="B12" s="59">
        <v>2016</v>
      </c>
      <c r="C12" s="2" t="s">
        <v>10</v>
      </c>
      <c r="D12" s="11">
        <v>5</v>
      </c>
      <c r="E12" s="7">
        <f>IF(ISBLANK(D12),"",LOOKUP(D12,Punkteraster!$A$2:$B$31))</f>
        <v>45</v>
      </c>
      <c r="F12" s="32">
        <v>4</v>
      </c>
      <c r="G12" s="42">
        <f>IF(ISBLANK(F12),"",LOOKUP(F12,Punkteraster!$A$2:$B$31))</f>
        <v>50</v>
      </c>
      <c r="H12" s="40">
        <v>3</v>
      </c>
      <c r="I12" s="7">
        <f>IF(ISBLANK(H12),"",LOOKUP(H12,Punkteraster!$A$2:$B$31))</f>
        <v>60</v>
      </c>
      <c r="J12" s="32">
        <v>5</v>
      </c>
      <c r="K12" s="42">
        <f>IF(ISBLANK(J12),"",LOOKUP(J12,Punkteraster!$A$2:$B$31))</f>
        <v>45</v>
      </c>
      <c r="L12" s="40">
        <v>3</v>
      </c>
      <c r="M12" s="7">
        <f>IF(ISBLANK(L12),"",LOOKUP(L12,Punkteraster!$A$2:$B$31))</f>
        <v>60</v>
      </c>
      <c r="N12" s="32"/>
      <c r="O12" s="42" t="str">
        <f>IF(ISBLANK(N12),"",LOOKUP(N12,Punkteraster!$A$2:$B$31))</f>
        <v/>
      </c>
      <c r="P12" s="40"/>
      <c r="Q12" s="7" t="str">
        <f>IF(ISBLANK(P12),"",LOOKUP(P12,Punkteraster!$A$2:$B$31))</f>
        <v/>
      </c>
      <c r="R12" s="32">
        <v>3</v>
      </c>
      <c r="S12" s="42">
        <f>IF(ISBLANK(R12),"",LOOKUP(R12,Punkteraster!$A$2:$B$31))</f>
        <v>60</v>
      </c>
      <c r="T12" s="40">
        <v>2</v>
      </c>
      <c r="U12" s="44">
        <f>IF(ISBLANK(T12),"",LOOKUP(T12,Punkteraster!$A$2:$B$31))</f>
        <v>80</v>
      </c>
      <c r="V12" s="84">
        <f t="shared" si="0"/>
        <v>400</v>
      </c>
      <c r="W12" s="4">
        <v>4</v>
      </c>
    </row>
    <row r="13" spans="1:23" ht="24">
      <c r="A13" s="12" t="s">
        <v>26</v>
      </c>
      <c r="B13" s="60">
        <v>2016</v>
      </c>
      <c r="C13" s="9" t="s">
        <v>11</v>
      </c>
      <c r="D13" s="10">
        <v>6</v>
      </c>
      <c r="E13" s="7">
        <f>IF(ISBLANK(D13),"",LOOKUP(D13,Punkteraster!$A$2:$B$31))</f>
        <v>40</v>
      </c>
      <c r="F13" s="31">
        <v>6</v>
      </c>
      <c r="G13" s="42">
        <f>IF(ISBLANK(F13),"",LOOKUP(F13,Punkteraster!$A$2:$B$31))</f>
        <v>40</v>
      </c>
      <c r="H13" s="8">
        <v>8</v>
      </c>
      <c r="I13" s="7">
        <f>IF(ISBLANK(H13),"",LOOKUP(H13,Punkteraster!$A$2:$B$31))</f>
        <v>32</v>
      </c>
      <c r="J13" s="31">
        <v>9</v>
      </c>
      <c r="K13" s="42">
        <f>IF(ISBLANK(J13),"",LOOKUP(J13,Punkteraster!$A$2:$B$31))</f>
        <v>29</v>
      </c>
      <c r="L13" s="8">
        <v>8</v>
      </c>
      <c r="M13" s="7">
        <f>IF(ISBLANK(L13),"",LOOKUP(L13,Punkteraster!$A$2:$B$31))</f>
        <v>32</v>
      </c>
      <c r="N13" s="31"/>
      <c r="O13" s="42" t="str">
        <f>IF(ISBLANK(N13),"",LOOKUP(N13,Punkteraster!$A$2:$B$31))</f>
        <v/>
      </c>
      <c r="P13" s="8"/>
      <c r="Q13" s="7" t="str">
        <f>IF(ISBLANK(P13),"",LOOKUP(P13,Punkteraster!$A$2:$B$31))</f>
        <v/>
      </c>
      <c r="R13" s="31">
        <v>7</v>
      </c>
      <c r="S13" s="42">
        <f>IF(ISBLANK(R13),"",LOOKUP(R13,Punkteraster!$A$2:$B$31))</f>
        <v>36</v>
      </c>
      <c r="T13" s="8">
        <v>7</v>
      </c>
      <c r="U13" s="44">
        <f>IF(ISBLANK(T13),"",LOOKUP(T13,Punkteraster!$A$2:$B$31))</f>
        <v>36</v>
      </c>
      <c r="V13" s="84">
        <f t="shared" si="0"/>
        <v>245</v>
      </c>
      <c r="W13" s="4">
        <v>6</v>
      </c>
    </row>
    <row r="14" spans="1:23" ht="24">
      <c r="A14" s="13" t="s">
        <v>60</v>
      </c>
      <c r="B14" s="59">
        <v>2016</v>
      </c>
      <c r="C14" s="2" t="s">
        <v>10</v>
      </c>
      <c r="D14" s="11"/>
      <c r="E14" s="7" t="str">
        <f>IF(ISBLANK(D14),"",LOOKUP(D14,Punkteraster!$A$2:$B$31))</f>
        <v/>
      </c>
      <c r="F14" s="32"/>
      <c r="G14" s="42" t="str">
        <f>IF(ISBLANK(F14),"",LOOKUP(F14,Punkteraster!$A$2:$B$31))</f>
        <v/>
      </c>
      <c r="H14" s="40">
        <v>6</v>
      </c>
      <c r="I14" s="7">
        <f>IF(ISBLANK(H14),"",LOOKUP(H14,Punkteraster!$A$2:$B$31))</f>
        <v>40</v>
      </c>
      <c r="J14" s="32">
        <v>7</v>
      </c>
      <c r="K14" s="42">
        <f>IF(ISBLANK(J14),"",LOOKUP(J14,Punkteraster!$A$2:$B$31))</f>
        <v>36</v>
      </c>
      <c r="L14" s="40">
        <v>6</v>
      </c>
      <c r="M14" s="7">
        <f>IF(ISBLANK(L14),"",LOOKUP(L14,Punkteraster!$A$2:$B$31))</f>
        <v>40</v>
      </c>
      <c r="N14" s="32"/>
      <c r="O14" s="42" t="str">
        <f>IF(ISBLANK(N14),"",LOOKUP(N14,Punkteraster!$A$2:$B$31))</f>
        <v/>
      </c>
      <c r="P14" s="40"/>
      <c r="Q14" s="7" t="str">
        <f>IF(ISBLANK(P14),"",LOOKUP(P14,Punkteraster!$A$2:$B$31))</f>
        <v/>
      </c>
      <c r="R14" s="32">
        <v>6</v>
      </c>
      <c r="S14" s="42">
        <f>IF(ISBLANK(R14),"",LOOKUP(R14,Punkteraster!$A$2:$B$31))</f>
        <v>40</v>
      </c>
      <c r="T14" s="40">
        <v>6</v>
      </c>
      <c r="U14" s="44">
        <f>IF(ISBLANK(T14),"",LOOKUP(T14,Punkteraster!$A$2:$B$31))</f>
        <v>40</v>
      </c>
      <c r="V14" s="84">
        <f t="shared" si="0"/>
        <v>196</v>
      </c>
      <c r="W14" s="4">
        <v>7</v>
      </c>
    </row>
    <row r="15" spans="1:23" ht="24">
      <c r="A15" s="12" t="s">
        <v>64</v>
      </c>
      <c r="B15" s="60">
        <v>2016</v>
      </c>
      <c r="C15" s="9" t="s">
        <v>10</v>
      </c>
      <c r="D15" s="10"/>
      <c r="E15" s="7" t="str">
        <f>IF(ISBLANK(D15),"",LOOKUP(D15,Punkteraster!$A$2:$B$31))</f>
        <v/>
      </c>
      <c r="F15" s="31"/>
      <c r="G15" s="42" t="str">
        <f>IF(ISBLANK(F15),"",LOOKUP(F15,Punkteraster!$A$2:$B$31))</f>
        <v/>
      </c>
      <c r="H15" s="8"/>
      <c r="I15" s="7" t="str">
        <f>IF(ISBLANK(H15),"",LOOKUP(H15,Punkteraster!$A$2:$B$31))</f>
        <v/>
      </c>
      <c r="J15" s="31">
        <v>8</v>
      </c>
      <c r="K15" s="42">
        <f>IF(ISBLANK(J15),"",LOOKUP(J15,Punkteraster!$A$2:$B$31))</f>
        <v>32</v>
      </c>
      <c r="L15" s="8">
        <v>7</v>
      </c>
      <c r="M15" s="7">
        <f>IF(ISBLANK(L15),"",LOOKUP(L15,Punkteraster!$A$2:$B$31))</f>
        <v>36</v>
      </c>
      <c r="N15" s="31"/>
      <c r="O15" s="42" t="str">
        <f>IF(ISBLANK(N15),"",LOOKUP(N15,Punkteraster!$A$2:$B$31))</f>
        <v/>
      </c>
      <c r="P15" s="8"/>
      <c r="Q15" s="7" t="str">
        <f>IF(ISBLANK(P15),"",LOOKUP(P15,Punkteraster!$A$2:$B$31))</f>
        <v/>
      </c>
      <c r="R15" s="31">
        <v>8</v>
      </c>
      <c r="S15" s="42">
        <f>IF(ISBLANK(R15),"",LOOKUP(R15,Punkteraster!$A$2:$B$31))</f>
        <v>32</v>
      </c>
      <c r="T15" s="8">
        <v>8</v>
      </c>
      <c r="U15" s="44">
        <f>IF(ISBLANK(T15),"",LOOKUP(T15,Punkteraster!$A$2:$B$31))</f>
        <v>32</v>
      </c>
      <c r="V15" s="84">
        <f t="shared" si="0"/>
        <v>132</v>
      </c>
      <c r="W15" s="4">
        <v>8</v>
      </c>
    </row>
    <row r="16" spans="1:23" ht="24">
      <c r="A16" s="13" t="s">
        <v>61</v>
      </c>
      <c r="B16" s="59">
        <v>2017</v>
      </c>
      <c r="C16" s="2" t="s">
        <v>10</v>
      </c>
      <c r="D16" s="11"/>
      <c r="E16" s="7" t="str">
        <f>IF(ISBLANK(D16),"",LOOKUP(D16,Punkteraster!$A$2:$B$31))</f>
        <v/>
      </c>
      <c r="F16" s="32"/>
      <c r="G16" s="42" t="str">
        <f>IF(ISBLANK(F16),"",LOOKUP(F16,Punkteraster!$A$2:$B$31))</f>
        <v/>
      </c>
      <c r="H16" s="40">
        <v>7</v>
      </c>
      <c r="I16" s="7">
        <f>IF(ISBLANK(H16),"",LOOKUP(H16,Punkteraster!$A$2:$B$31))</f>
        <v>36</v>
      </c>
      <c r="J16" s="32">
        <v>6</v>
      </c>
      <c r="K16" s="42">
        <f>IF(ISBLANK(J16),"",LOOKUP(J16,Punkteraster!$A$2:$B$31))</f>
        <v>40</v>
      </c>
      <c r="L16" s="40"/>
      <c r="M16" s="7" t="str">
        <f>IF(ISBLANK(L16),"",LOOKUP(L16,Punkteraster!$A$2:$B$31))</f>
        <v/>
      </c>
      <c r="N16" s="32"/>
      <c r="O16" s="42" t="str">
        <f>IF(ISBLANK(N16),"",LOOKUP(N16,Punkteraster!$A$2:$B$31))</f>
        <v/>
      </c>
      <c r="P16" s="40"/>
      <c r="Q16" s="7" t="str">
        <f>IF(ISBLANK(P16),"",LOOKUP(P16,Punkteraster!$A$2:$B$31))</f>
        <v/>
      </c>
      <c r="R16" s="32"/>
      <c r="S16" s="42" t="str">
        <f>IF(ISBLANK(R16),"",LOOKUP(R16,Punkteraster!$A$2:$B$31))</f>
        <v/>
      </c>
      <c r="T16" s="40"/>
      <c r="U16" s="44" t="str">
        <f>IF(ISBLANK(T16),"",LOOKUP(T16,Punkteraster!$A$2:$B$31))</f>
        <v/>
      </c>
      <c r="V16" s="84">
        <f t="shared" si="0"/>
        <v>76</v>
      </c>
      <c r="W16" s="4">
        <v>9</v>
      </c>
    </row>
    <row r="17" spans="1:24" ht="24">
      <c r="A17" s="12" t="s">
        <v>67</v>
      </c>
      <c r="B17" s="60">
        <v>2017</v>
      </c>
      <c r="C17" s="9" t="s">
        <v>11</v>
      </c>
      <c r="D17" s="10"/>
      <c r="E17" s="7" t="str">
        <f>IF(ISBLANK(D17),"",LOOKUP(D17,Punkteraster!$A$2:$B$31))</f>
        <v/>
      </c>
      <c r="F17" s="31"/>
      <c r="G17" s="42" t="str">
        <f>IF(ISBLANK(F17),"",LOOKUP(F17,Punkteraster!$A$2:$B$31))</f>
        <v/>
      </c>
      <c r="H17" s="8"/>
      <c r="I17" s="7" t="str">
        <f>IF(ISBLANK(H17),"",LOOKUP(H17,Punkteraster!$A$2:$B$31))</f>
        <v/>
      </c>
      <c r="J17" s="31"/>
      <c r="K17" s="42" t="str">
        <f>IF(ISBLANK(J17),"",LOOKUP(J17,Punkteraster!$A$2:$B$31))</f>
        <v/>
      </c>
      <c r="L17" s="8"/>
      <c r="M17" s="7" t="str">
        <f>IF(ISBLANK(L17),"",LOOKUP(L17,Punkteraster!$A$2:$B$31))</f>
        <v/>
      </c>
      <c r="N17" s="31"/>
      <c r="O17" s="42" t="str">
        <f>IF(ISBLANK(N17),"",LOOKUP(N17,Punkteraster!$A$2:$B$31))</f>
        <v/>
      </c>
      <c r="P17" s="8"/>
      <c r="Q17" s="7" t="str">
        <f>IF(ISBLANK(P17),"",LOOKUP(P17,Punkteraster!$A$2:$B$31))</f>
        <v/>
      </c>
      <c r="R17" s="31"/>
      <c r="S17" s="42" t="str">
        <f>IF(ISBLANK(R17),"",LOOKUP(R17,Punkteraster!$A$2:$B$31))</f>
        <v/>
      </c>
      <c r="T17" s="8">
        <v>9</v>
      </c>
      <c r="U17" s="44">
        <f>IF(ISBLANK(T17),"",LOOKUP(T17,Punkteraster!$A$2:$B$31))</f>
        <v>29</v>
      </c>
      <c r="V17" s="84">
        <f t="shared" si="0"/>
        <v>29</v>
      </c>
      <c r="W17" s="4">
        <v>10</v>
      </c>
    </row>
    <row r="18" spans="1:24" ht="24.75" thickBot="1">
      <c r="A18" s="12" t="s">
        <v>62</v>
      </c>
      <c r="B18" s="60">
        <v>2016</v>
      </c>
      <c r="C18" s="9" t="s">
        <v>9</v>
      </c>
      <c r="D18" s="10"/>
      <c r="E18" s="7" t="str">
        <f>IF(ISBLANK(D18),"",LOOKUP(D18,Punkteraster!$A$2:$B$31))</f>
        <v/>
      </c>
      <c r="F18" s="31"/>
      <c r="G18" s="42" t="str">
        <f>IF(ISBLANK(F18),"",LOOKUP(F18,Punkteraster!$A$2:$B$31))</f>
        <v/>
      </c>
      <c r="H18" s="8"/>
      <c r="I18" s="7" t="str">
        <f>IF(ISBLANK(H18),"",LOOKUP(H18,Punkteraster!$A$2:$B$31))</f>
        <v/>
      </c>
      <c r="J18" s="31"/>
      <c r="K18" s="42" t="str">
        <f>IF(ISBLANK(J18),"",LOOKUP(J18,Punkteraster!$A$2:$B$31))</f>
        <v/>
      </c>
      <c r="L18" s="8"/>
      <c r="M18" s="7" t="str">
        <f>IF(ISBLANK(L18),"",LOOKUP(L18,Punkteraster!$A$2:$B$31))</f>
        <v/>
      </c>
      <c r="N18" s="31"/>
      <c r="O18" s="42" t="str">
        <f>IF(ISBLANK(N18),"",LOOKUP(N18,Punkteraster!$A$2:$B$31))</f>
        <v/>
      </c>
      <c r="P18" s="8"/>
      <c r="Q18" s="7" t="str">
        <f>IF(ISBLANK(P18),"",LOOKUP(P18,Punkteraster!$A$2:$B$31))</f>
        <v/>
      </c>
      <c r="R18" s="31"/>
      <c r="S18" s="42" t="str">
        <f>IF(ISBLANK(R18),"",LOOKUP(R18,Punkteraster!$A$2:$B$31))</f>
        <v/>
      </c>
      <c r="T18" s="8"/>
      <c r="U18" s="44" t="str">
        <f>IF(ISBLANK(T18),"",LOOKUP(T18,Punkteraster!$A$2:$B$31))</f>
        <v/>
      </c>
      <c r="V18" s="84">
        <f t="shared" si="0"/>
        <v>0</v>
      </c>
      <c r="W18" s="4"/>
    </row>
    <row r="19" spans="1:24" ht="35.1" customHeight="1" thickTop="1">
      <c r="A19" s="92" t="s">
        <v>13</v>
      </c>
      <c r="B19" s="9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4"/>
      <c r="X19" s="3"/>
    </row>
    <row r="20" spans="1:24" ht="24">
      <c r="A20" s="13" t="s">
        <v>28</v>
      </c>
      <c r="B20" s="59">
        <v>2015</v>
      </c>
      <c r="C20" s="2" t="s">
        <v>11</v>
      </c>
      <c r="D20" s="11">
        <v>2</v>
      </c>
      <c r="E20" s="6">
        <f>IF(ISBLANK(D20),"",LOOKUP(D20,Punkteraster!$A$2:$B$31))</f>
        <v>80</v>
      </c>
      <c r="F20" s="32">
        <v>5</v>
      </c>
      <c r="G20" s="41">
        <f>IF(ISBLANK(F20),"",LOOKUP(F20,Punkteraster!$A$2:$B$31))</f>
        <v>45</v>
      </c>
      <c r="H20" s="40">
        <v>2</v>
      </c>
      <c r="I20" s="6">
        <f>IF(ISBLANK(H20),"",LOOKUP(H20,Punkteraster!$A$2:$B$31))</f>
        <v>80</v>
      </c>
      <c r="J20" s="32">
        <v>2</v>
      </c>
      <c r="K20" s="41">
        <f>IF(ISBLANK(J20),"",LOOKUP(J20,Punkteraster!$A$2:$B$31))</f>
        <v>80</v>
      </c>
      <c r="L20" s="40">
        <v>1</v>
      </c>
      <c r="M20" s="6">
        <f>IF(ISBLANK(L20),"",LOOKUP(L20,Punkteraster!$A$2:$B$31))</f>
        <v>100</v>
      </c>
      <c r="N20" s="32"/>
      <c r="O20" s="41" t="str">
        <f>IF(ISBLANK(N20),"",LOOKUP(N20,Punkteraster!$A$2:$B$31))</f>
        <v/>
      </c>
      <c r="P20" s="40"/>
      <c r="Q20" s="6" t="str">
        <f>IF(ISBLANK(P20),"",LOOKUP(P20,Punkteraster!$A$2:$B$31))</f>
        <v/>
      </c>
      <c r="R20" s="32">
        <v>1</v>
      </c>
      <c r="S20" s="41">
        <f>IF(ISBLANK(R20),"",LOOKUP(R20,Punkteraster!$A$2:$B$31))</f>
        <v>100</v>
      </c>
      <c r="T20" s="40">
        <v>1</v>
      </c>
      <c r="U20" s="43">
        <f>IF(ISBLANK(T20),"",LOOKUP(T20,Punkteraster!$A$2:$B$31))</f>
        <v>100</v>
      </c>
      <c r="V20" s="84">
        <f t="shared" ref="V20:V33" si="1">SUM(E20,G20,I20,K20,M20,O20,Q20,S20,U20)</f>
        <v>585</v>
      </c>
      <c r="W20" s="39">
        <v>1</v>
      </c>
    </row>
    <row r="21" spans="1:24" ht="24">
      <c r="A21" s="12" t="s">
        <v>30</v>
      </c>
      <c r="B21" s="60">
        <v>2015</v>
      </c>
      <c r="C21" s="9" t="s">
        <v>10</v>
      </c>
      <c r="D21" s="10">
        <v>4</v>
      </c>
      <c r="E21" s="7">
        <f>IF(ISBLANK(D21),"",LOOKUP(D21,Punkteraster!$A$2:$B$31))</f>
        <v>50</v>
      </c>
      <c r="F21" s="31">
        <v>1</v>
      </c>
      <c r="G21" s="42">
        <f>IF(ISBLANK(F21),"",LOOKUP(F21,Punkteraster!$A$2:$B$31))</f>
        <v>100</v>
      </c>
      <c r="H21" s="8">
        <v>3</v>
      </c>
      <c r="I21" s="7">
        <f>IF(ISBLANK(H21),"",LOOKUP(H21,Punkteraster!$A$2:$B$31))</f>
        <v>60</v>
      </c>
      <c r="J21" s="31">
        <v>4</v>
      </c>
      <c r="K21" s="42">
        <f>IF(ISBLANK(J21),"",LOOKUP(J21,Punkteraster!$A$2:$B$31))</f>
        <v>50</v>
      </c>
      <c r="L21" s="8">
        <v>3</v>
      </c>
      <c r="M21" s="7">
        <f>IF(ISBLANK(L21),"",LOOKUP(L21,Punkteraster!$A$2:$B$31))</f>
        <v>60</v>
      </c>
      <c r="N21" s="31"/>
      <c r="O21" s="42" t="str">
        <f>IF(ISBLANK(N21),"",LOOKUP(N21,Punkteraster!$A$2:$B$31))</f>
        <v/>
      </c>
      <c r="P21" s="8"/>
      <c r="Q21" s="7" t="str">
        <f>IF(ISBLANK(P21),"",LOOKUP(P21,Punkteraster!$A$2:$B$31))</f>
        <v/>
      </c>
      <c r="R21" s="31">
        <v>2</v>
      </c>
      <c r="S21" s="42">
        <f>IF(ISBLANK(R21),"",LOOKUP(R21,Punkteraster!$A$2:$B$31))</f>
        <v>80</v>
      </c>
      <c r="T21" s="8">
        <v>2</v>
      </c>
      <c r="U21" s="44">
        <f>IF(ISBLANK(T21),"",LOOKUP(T21,Punkteraster!$A$2:$B$31))</f>
        <v>80</v>
      </c>
      <c r="V21" s="84">
        <f t="shared" si="1"/>
        <v>480</v>
      </c>
      <c r="W21" s="4">
        <v>2</v>
      </c>
    </row>
    <row r="22" spans="1:24" ht="24">
      <c r="A22" s="13" t="s">
        <v>31</v>
      </c>
      <c r="B22" s="59">
        <v>2014</v>
      </c>
      <c r="C22" s="2" t="s">
        <v>10</v>
      </c>
      <c r="D22" s="11">
        <v>5</v>
      </c>
      <c r="E22" s="7">
        <f>IF(ISBLANK(D22),"",LOOKUP(D22,Punkteraster!$A$2:$B$31))</f>
        <v>45</v>
      </c>
      <c r="F22" s="32">
        <v>3</v>
      </c>
      <c r="G22" s="42">
        <f>IF(ISBLANK(F22),"",LOOKUP(F22,Punkteraster!$A$2:$B$31))</f>
        <v>60</v>
      </c>
      <c r="H22" s="40">
        <v>1</v>
      </c>
      <c r="I22" s="7">
        <f>IF(ISBLANK(H22),"",LOOKUP(H22,Punkteraster!$A$2:$B$31))</f>
        <v>100</v>
      </c>
      <c r="J22" s="32">
        <v>1</v>
      </c>
      <c r="K22" s="42">
        <f>IF(ISBLANK(J22),"",LOOKUP(J22,Punkteraster!$A$2:$B$31))</f>
        <v>100</v>
      </c>
      <c r="L22" s="40">
        <v>3</v>
      </c>
      <c r="M22" s="7">
        <f>IF(ISBLANK(L22),"",LOOKUP(L22,Punkteraster!$A$2:$B$31))</f>
        <v>60</v>
      </c>
      <c r="N22" s="32"/>
      <c r="O22" s="42" t="str">
        <f>IF(ISBLANK(N22),"",LOOKUP(N22,Punkteraster!$A$2:$B$31))</f>
        <v/>
      </c>
      <c r="P22" s="40"/>
      <c r="Q22" s="7" t="str">
        <f>IF(ISBLANK(P22),"",LOOKUP(P22,Punkteraster!$A$2:$B$31))</f>
        <v/>
      </c>
      <c r="R22" s="32">
        <v>4</v>
      </c>
      <c r="S22" s="42">
        <f>IF(ISBLANK(R22),"",LOOKUP(R22,Punkteraster!$A$2:$B$31))</f>
        <v>50</v>
      </c>
      <c r="T22" s="40">
        <v>3</v>
      </c>
      <c r="U22" s="44">
        <f>IF(ISBLANK(T22),"",LOOKUP(T22,Punkteraster!$A$2:$B$31))</f>
        <v>60</v>
      </c>
      <c r="V22" s="84">
        <f t="shared" si="1"/>
        <v>475</v>
      </c>
      <c r="W22" s="4">
        <v>3</v>
      </c>
    </row>
    <row r="23" spans="1:24" ht="24">
      <c r="A23" s="12" t="s">
        <v>27</v>
      </c>
      <c r="B23" s="60">
        <v>2014</v>
      </c>
      <c r="C23" s="9" t="s">
        <v>11</v>
      </c>
      <c r="D23" s="10">
        <v>1</v>
      </c>
      <c r="E23" s="7">
        <f>IF(ISBLANK(D23),"",LOOKUP(D23,Punkteraster!$A$2:$B$31))</f>
        <v>100</v>
      </c>
      <c r="F23" s="31">
        <v>2</v>
      </c>
      <c r="G23" s="42">
        <f>IF(ISBLANK(F23),"",LOOKUP(F23,Punkteraster!$A$2:$B$31))</f>
        <v>80</v>
      </c>
      <c r="H23" s="8">
        <v>5</v>
      </c>
      <c r="I23" s="7">
        <f>IF(ISBLANK(H23),"",LOOKUP(H23,Punkteraster!$A$2:$B$31))</f>
        <v>45</v>
      </c>
      <c r="J23" s="31">
        <v>6</v>
      </c>
      <c r="K23" s="42">
        <f>IF(ISBLANK(J23),"",LOOKUP(J23,Punkteraster!$A$2:$B$31))</f>
        <v>40</v>
      </c>
      <c r="L23" s="8">
        <v>2</v>
      </c>
      <c r="M23" s="7">
        <f>IF(ISBLANK(L23),"",LOOKUP(L23,Punkteraster!$A$2:$B$31))</f>
        <v>80</v>
      </c>
      <c r="N23" s="31"/>
      <c r="O23" s="42" t="str">
        <f>IF(ISBLANK(N23),"",LOOKUP(N23,Punkteraster!$A$2:$B$31))</f>
        <v/>
      </c>
      <c r="P23" s="8"/>
      <c r="Q23" s="7" t="str">
        <f>IF(ISBLANK(P23),"",LOOKUP(P23,Punkteraster!$A$2:$B$31))</f>
        <v/>
      </c>
      <c r="R23" s="31">
        <v>5</v>
      </c>
      <c r="S23" s="42">
        <f>IF(ISBLANK(R23),"",LOOKUP(R23,Punkteraster!$A$2:$B$31))</f>
        <v>45</v>
      </c>
      <c r="T23" s="8">
        <v>4</v>
      </c>
      <c r="U23" s="44">
        <f>IF(ISBLANK(T23),"",LOOKUP(T23,Punkteraster!$A$2:$B$31))</f>
        <v>50</v>
      </c>
      <c r="V23" s="84">
        <f t="shared" si="1"/>
        <v>440</v>
      </c>
      <c r="W23" s="4">
        <v>4</v>
      </c>
    </row>
    <row r="24" spans="1:24" ht="24">
      <c r="A24" s="12" t="s">
        <v>33</v>
      </c>
      <c r="B24" s="60">
        <v>2015</v>
      </c>
      <c r="C24" s="9" t="s">
        <v>10</v>
      </c>
      <c r="D24" s="10">
        <v>6</v>
      </c>
      <c r="E24" s="7">
        <f>IF(ISBLANK(D24),"",LOOKUP(D24,Punkteraster!$A$2:$B$31))</f>
        <v>40</v>
      </c>
      <c r="F24" s="31">
        <v>4</v>
      </c>
      <c r="G24" s="42">
        <f>IF(ISBLANK(F24),"",LOOKUP(F24,Punkteraster!$A$2:$B$31))</f>
        <v>50</v>
      </c>
      <c r="H24" s="8">
        <v>4</v>
      </c>
      <c r="I24" s="7">
        <f>IF(ISBLANK(H24),"",LOOKUP(H24,Punkteraster!$A$2:$B$31))</f>
        <v>50</v>
      </c>
      <c r="J24" s="31">
        <v>3</v>
      </c>
      <c r="K24" s="42">
        <f>IF(ISBLANK(J24),"",LOOKUP(J24,Punkteraster!$A$2:$B$31))</f>
        <v>60</v>
      </c>
      <c r="L24" s="8">
        <v>3</v>
      </c>
      <c r="M24" s="7">
        <f>IF(ISBLANK(L24),"",LOOKUP(L24,Punkteraster!$A$2:$B$31))</f>
        <v>60</v>
      </c>
      <c r="N24" s="31"/>
      <c r="O24" s="42" t="s">
        <v>32</v>
      </c>
      <c r="P24" s="8"/>
      <c r="Q24" s="7" t="s">
        <v>32</v>
      </c>
      <c r="R24" s="31">
        <v>3</v>
      </c>
      <c r="S24" s="42">
        <f>IF(ISBLANK(R24),"",LOOKUP(R24,Punkteraster!$A$2:$B$31))</f>
        <v>60</v>
      </c>
      <c r="T24" s="8">
        <v>55</v>
      </c>
      <c r="U24" s="44" t="s">
        <v>32</v>
      </c>
      <c r="V24" s="84">
        <f t="shared" si="1"/>
        <v>320</v>
      </c>
      <c r="W24" s="4">
        <v>5</v>
      </c>
    </row>
    <row r="25" spans="1:24" ht="24">
      <c r="A25" s="12" t="s">
        <v>29</v>
      </c>
      <c r="B25" s="60">
        <v>2014</v>
      </c>
      <c r="C25" s="9" t="s">
        <v>9</v>
      </c>
      <c r="D25" s="10">
        <v>3</v>
      </c>
      <c r="E25" s="7">
        <f>IF(ISBLANK(D25),"",LOOKUP(D25,Punkteraster!$A$2:$B$31))</f>
        <v>60</v>
      </c>
      <c r="F25" s="31">
        <v>6</v>
      </c>
      <c r="G25" s="42">
        <f>IF(ISBLANK(F25),"",LOOKUP(F25,Punkteraster!$A$2:$B$31))</f>
        <v>40</v>
      </c>
      <c r="H25" s="8">
        <v>6</v>
      </c>
      <c r="I25" s="7">
        <f>IF(ISBLANK(H25),"",LOOKUP(H25,Punkteraster!$A$2:$B$31))</f>
        <v>40</v>
      </c>
      <c r="J25" s="31">
        <v>5</v>
      </c>
      <c r="K25" s="42">
        <f>IF(ISBLANK(J25),"",LOOKUP(J25,Punkteraster!$A$2:$B$31))</f>
        <v>45</v>
      </c>
      <c r="L25" s="8">
        <v>7</v>
      </c>
      <c r="M25" s="7">
        <f>IF(ISBLANK(L25),"",LOOKUP(L25,Punkteraster!$A$2:$B$31))</f>
        <v>36</v>
      </c>
      <c r="N25" s="31"/>
      <c r="O25" s="42" t="str">
        <f>IF(ISBLANK(N25),"",LOOKUP(N25,Punkteraster!$A$2:$B$31))</f>
        <v/>
      </c>
      <c r="P25" s="8"/>
      <c r="Q25" s="7" t="str">
        <f>IF(ISBLANK(P25),"",LOOKUP(P25,Punkteraster!$A$2:$B$31))</f>
        <v/>
      </c>
      <c r="R25" s="31">
        <v>7</v>
      </c>
      <c r="S25" s="42">
        <f>IF(ISBLANK(R25),"",LOOKUP(R25,Punkteraster!$A$2:$B$31))</f>
        <v>36</v>
      </c>
      <c r="T25" s="8">
        <v>6</v>
      </c>
      <c r="U25" s="44">
        <f>IF(ISBLANK(T25),"",LOOKUP(T25,Punkteraster!$A$2:$B$31))</f>
        <v>40</v>
      </c>
      <c r="V25" s="84">
        <f t="shared" si="1"/>
        <v>297</v>
      </c>
      <c r="W25" s="4">
        <v>6</v>
      </c>
    </row>
    <row r="26" spans="1:24" ht="24">
      <c r="A26" s="12" t="s">
        <v>34</v>
      </c>
      <c r="B26" s="60">
        <v>2015</v>
      </c>
      <c r="C26" s="9" t="s">
        <v>11</v>
      </c>
      <c r="D26" s="10">
        <v>7</v>
      </c>
      <c r="E26" s="7">
        <f>IF(ISBLANK(D26),"",LOOKUP(D26,Punkteraster!$A$2:$B$31))</f>
        <v>36</v>
      </c>
      <c r="F26" s="31">
        <v>8</v>
      </c>
      <c r="G26" s="42">
        <f>IF(ISBLANK(F26),"",LOOKUP(F26,Punkteraster!$A$2:$B$31))</f>
        <v>32</v>
      </c>
      <c r="H26" s="8">
        <v>7</v>
      </c>
      <c r="I26" s="7">
        <f>IF(ISBLANK(H26),"",LOOKUP(H26,Punkteraster!$A$2:$B$31))</f>
        <v>36</v>
      </c>
      <c r="J26" s="31">
        <v>7</v>
      </c>
      <c r="K26" s="42">
        <f>IF(ISBLANK(J26),"",LOOKUP(J26,Punkteraster!$A$2:$B$31))</f>
        <v>36</v>
      </c>
      <c r="L26" s="8">
        <v>9</v>
      </c>
      <c r="M26" s="7">
        <f>IF(ISBLANK(L26),"",LOOKUP(L26,Punkteraster!$A$2:$B$31))</f>
        <v>29</v>
      </c>
      <c r="N26" s="31"/>
      <c r="O26" s="42" t="s">
        <v>32</v>
      </c>
      <c r="P26" s="8"/>
      <c r="Q26" s="7" t="s">
        <v>32</v>
      </c>
      <c r="R26" s="31">
        <v>6</v>
      </c>
      <c r="S26" s="42">
        <f>IF(ISBLANK(R26),"",LOOKUP(R26,Punkteraster!$A$2:$B$31))</f>
        <v>40</v>
      </c>
      <c r="T26" s="8">
        <v>8</v>
      </c>
      <c r="U26" s="44" t="s">
        <v>32</v>
      </c>
      <c r="V26" s="84">
        <f t="shared" si="1"/>
        <v>209</v>
      </c>
      <c r="W26" s="4">
        <v>7</v>
      </c>
    </row>
    <row r="27" spans="1:24" ht="24">
      <c r="A27" s="12" t="s">
        <v>63</v>
      </c>
      <c r="B27" s="60">
        <v>2014</v>
      </c>
      <c r="C27" s="9" t="s">
        <v>9</v>
      </c>
      <c r="D27" s="10"/>
      <c r="E27" s="7" t="str">
        <f>IF(ISBLANK(D27),"",LOOKUP(D27,Punkteraster!$A$2:$B$31))</f>
        <v/>
      </c>
      <c r="F27" s="31"/>
      <c r="G27" s="42" t="str">
        <f>IF(ISBLANK(F27),"",LOOKUP(F27,Punkteraster!$A$2:$B$31))</f>
        <v/>
      </c>
      <c r="H27" s="8">
        <v>8</v>
      </c>
      <c r="I27" s="7">
        <f>IF(ISBLANK(H27),"",LOOKUP(H27,Punkteraster!$A$2:$B$31))</f>
        <v>32</v>
      </c>
      <c r="J27" s="31">
        <v>8</v>
      </c>
      <c r="K27" s="42">
        <f>IF(ISBLANK(J27),"",LOOKUP(J27,Punkteraster!$A$2:$B$31))</f>
        <v>32</v>
      </c>
      <c r="L27" s="8">
        <v>8</v>
      </c>
      <c r="M27" s="7">
        <f>IF(ISBLANK(L27),"",LOOKUP(L27,Punkteraster!$A$2:$B$31))</f>
        <v>32</v>
      </c>
      <c r="N27" s="31"/>
      <c r="O27" s="42" t="str">
        <f>IF(ISBLANK(N27),"",LOOKUP(N27,Punkteraster!$A$2:$B$31))</f>
        <v/>
      </c>
      <c r="P27" s="8"/>
      <c r="Q27" s="7" t="str">
        <f>IF(ISBLANK(P27),"",LOOKUP(P27,Punkteraster!$A$2:$B$31))</f>
        <v/>
      </c>
      <c r="R27" s="31">
        <v>8</v>
      </c>
      <c r="S27" s="42">
        <f>IF(ISBLANK(R27),"",LOOKUP(R27,Punkteraster!$A$2:$B$31))</f>
        <v>32</v>
      </c>
      <c r="T27" s="8">
        <v>7</v>
      </c>
      <c r="U27" s="44">
        <f>IF(ISBLANK(T27),"",LOOKUP(T27,Punkteraster!$A$2:$B$31))</f>
        <v>36</v>
      </c>
      <c r="V27" s="84">
        <f t="shared" si="1"/>
        <v>164</v>
      </c>
      <c r="W27" s="4">
        <v>8</v>
      </c>
    </row>
    <row r="28" spans="1:24" ht="24">
      <c r="A28" s="12" t="s">
        <v>36</v>
      </c>
      <c r="B28" s="60">
        <v>2014</v>
      </c>
      <c r="C28" s="9" t="s">
        <v>11</v>
      </c>
      <c r="D28" s="10">
        <v>11</v>
      </c>
      <c r="E28" s="7">
        <f>IF(ISBLANK(D28),"",LOOKUP(D28,Punkteraster!$A$2:$B$31))</f>
        <v>24</v>
      </c>
      <c r="F28" s="31">
        <v>12</v>
      </c>
      <c r="G28" s="42">
        <f>IF(ISBLANK(F28),"",LOOKUP(F28,Punkteraster!$A$2:$B$31))</f>
        <v>22</v>
      </c>
      <c r="H28" s="8">
        <v>9</v>
      </c>
      <c r="I28" s="7">
        <f>IF(ISBLANK(H28),"",LOOKUP(H28,Punkteraster!$A$2:$B$31))</f>
        <v>29</v>
      </c>
      <c r="J28" s="31">
        <v>10</v>
      </c>
      <c r="K28" s="42">
        <f>IF(ISBLANK(J28),"",LOOKUP(J28,Punkteraster!$A$2:$B$31))</f>
        <v>26</v>
      </c>
      <c r="L28" s="8">
        <v>10</v>
      </c>
      <c r="M28" s="7">
        <f>IF(ISBLANK(L28),"",LOOKUP(L28,Punkteraster!$A$2:$B$31))</f>
        <v>26</v>
      </c>
      <c r="N28" s="31"/>
      <c r="O28" s="42"/>
      <c r="P28" s="8"/>
      <c r="Q28" s="7"/>
      <c r="R28" s="31">
        <v>9</v>
      </c>
      <c r="S28" s="42">
        <f>IF(ISBLANK(R28),"",LOOKUP(R28,Punkteraster!$A$2:$B$31))</f>
        <v>29</v>
      </c>
      <c r="T28" s="8">
        <v>9</v>
      </c>
      <c r="U28" s="44"/>
      <c r="V28" s="84">
        <f t="shared" si="1"/>
        <v>156</v>
      </c>
      <c r="W28" s="4">
        <v>9</v>
      </c>
    </row>
    <row r="29" spans="1:24" ht="24">
      <c r="A29" s="12" t="s">
        <v>38</v>
      </c>
      <c r="B29" s="60">
        <v>2015</v>
      </c>
      <c r="C29" s="9" t="s">
        <v>10</v>
      </c>
      <c r="D29" s="10">
        <v>13</v>
      </c>
      <c r="E29" s="7">
        <f>IF(ISBLANK(D29),"",LOOKUP(D29,Punkteraster!$A$2:$B$31))</f>
        <v>20</v>
      </c>
      <c r="F29" s="31">
        <v>13</v>
      </c>
      <c r="G29" s="42">
        <f>IF(ISBLANK(F29),"",LOOKUP(F29,Punkteraster!$A$2:$B$31))</f>
        <v>20</v>
      </c>
      <c r="H29" s="8">
        <v>11</v>
      </c>
      <c r="I29" s="7">
        <f>IF(ISBLANK(H29),"",LOOKUP(H29,Punkteraster!$A$2:$B$31))</f>
        <v>24</v>
      </c>
      <c r="J29" s="31">
        <v>11</v>
      </c>
      <c r="K29" s="42">
        <f>IF(ISBLANK(J29),"",LOOKUP(J29,Punkteraster!$A$2:$B$31))</f>
        <v>24</v>
      </c>
      <c r="L29" s="8">
        <v>11</v>
      </c>
      <c r="M29" s="7">
        <f>IF(ISBLANK(L29),"",LOOKUP(L29,Punkteraster!$A$2:$B$31))</f>
        <v>24</v>
      </c>
      <c r="N29" s="31"/>
      <c r="O29" s="42" t="str">
        <f>IF(ISBLANK(N29),"",LOOKUP(N29,Punkteraster!$A$2:$B$31))</f>
        <v/>
      </c>
      <c r="P29" s="8"/>
      <c r="Q29" s="7" t="str">
        <f>IF(ISBLANK(P29),"",LOOKUP(P29,Punkteraster!$A$2:$B$31))</f>
        <v/>
      </c>
      <c r="R29" s="31"/>
      <c r="S29" s="42" t="str">
        <f>IF(ISBLANK(R29),"",LOOKUP(R29,Punkteraster!$A$2:$B$31))</f>
        <v/>
      </c>
      <c r="T29" s="8">
        <v>10</v>
      </c>
      <c r="U29" s="44">
        <f>IF(ISBLANK(T29),"",LOOKUP(T29,Punkteraster!$A$2:$B$31))</f>
        <v>26</v>
      </c>
      <c r="V29" s="84">
        <f t="shared" si="1"/>
        <v>138</v>
      </c>
      <c r="W29" s="4">
        <v>10</v>
      </c>
    </row>
    <row r="30" spans="1:24" ht="24">
      <c r="A30" s="12" t="s">
        <v>37</v>
      </c>
      <c r="B30" s="60">
        <v>2015</v>
      </c>
      <c r="C30" s="9" t="s">
        <v>10</v>
      </c>
      <c r="D30" s="10">
        <v>12</v>
      </c>
      <c r="E30" s="7">
        <f>IF(ISBLANK(D30),"",LOOKUP(D30,Punkteraster!$A$2:$B$31))</f>
        <v>22</v>
      </c>
      <c r="F30" s="31">
        <v>11</v>
      </c>
      <c r="G30" s="42">
        <f>IF(ISBLANK(F30),"",LOOKUP(F30,Punkteraster!$A$2:$B$31))</f>
        <v>24</v>
      </c>
      <c r="H30" s="8">
        <v>10</v>
      </c>
      <c r="I30" s="7">
        <f>IF(ISBLANK(H30),"",LOOKUP(H30,Punkteraster!$A$2:$B$31))</f>
        <v>26</v>
      </c>
      <c r="J30" s="31">
        <v>9</v>
      </c>
      <c r="K30" s="42">
        <f>IF(ISBLANK(J30),"",LOOKUP(J30,Punkteraster!$A$2:$B$31))</f>
        <v>29</v>
      </c>
      <c r="L30" s="8">
        <v>12</v>
      </c>
      <c r="M30" s="7">
        <f>IF(ISBLANK(L30),"",LOOKUP(L30,Punkteraster!$A$2:$B$31))</f>
        <v>22</v>
      </c>
      <c r="N30" s="31"/>
      <c r="O30" s="42"/>
      <c r="P30" s="8"/>
      <c r="Q30" s="7"/>
      <c r="R30" s="31"/>
      <c r="S30" s="42" t="str">
        <f>IF(ISBLANK(R30),"",LOOKUP(R30,Punkteraster!$A$2:$B$31))</f>
        <v/>
      </c>
      <c r="T30" s="8"/>
      <c r="U30" s="44"/>
      <c r="V30" s="84">
        <f t="shared" si="1"/>
        <v>123</v>
      </c>
      <c r="W30" s="4">
        <v>11</v>
      </c>
    </row>
    <row r="31" spans="1:24" ht="24">
      <c r="A31" s="12" t="s">
        <v>35</v>
      </c>
      <c r="B31" s="60">
        <v>2014</v>
      </c>
      <c r="C31" s="9" t="s">
        <v>9</v>
      </c>
      <c r="D31" s="10">
        <v>8</v>
      </c>
      <c r="E31" s="7">
        <f>IF(ISBLANK(D31),"",LOOKUP(D31,Punkteraster!$A$2:$B$31))</f>
        <v>32</v>
      </c>
      <c r="F31" s="31">
        <v>7</v>
      </c>
      <c r="G31" s="42">
        <f>IF(ISBLANK(F31),"",LOOKUP(F31,Punkteraster!$A$2:$B$31))</f>
        <v>36</v>
      </c>
      <c r="H31" s="8"/>
      <c r="I31" s="7" t="str">
        <f>IF(ISBLANK(H31),"",LOOKUP(H31,Punkteraster!$A$2:$B$31))</f>
        <v/>
      </c>
      <c r="J31" s="31"/>
      <c r="K31" s="42" t="str">
        <f>IF(ISBLANK(J31),"",LOOKUP(J31,Punkteraster!$A$2:$B$31))</f>
        <v/>
      </c>
      <c r="L31" s="8">
        <v>6</v>
      </c>
      <c r="M31" s="7">
        <f>IF(ISBLANK(L31),"",LOOKUP(L31,Punkteraster!$A$2:$B$31))</f>
        <v>40</v>
      </c>
      <c r="N31" s="31"/>
      <c r="O31" s="42" t="s">
        <v>32</v>
      </c>
      <c r="P31" s="8"/>
      <c r="Q31" s="7" t="s">
        <v>32</v>
      </c>
      <c r="R31" s="31"/>
      <c r="S31" s="42" t="str">
        <f>IF(ISBLANK(R31),"",LOOKUP(R31,Punkteraster!$A$2:$B$31))</f>
        <v/>
      </c>
      <c r="T31" s="8"/>
      <c r="U31" s="44" t="s">
        <v>32</v>
      </c>
      <c r="V31" s="84">
        <f t="shared" si="1"/>
        <v>108</v>
      </c>
      <c r="W31" s="4">
        <v>12</v>
      </c>
    </row>
    <row r="32" spans="1:24" ht="24">
      <c r="A32" s="12" t="s">
        <v>22</v>
      </c>
      <c r="B32" s="60">
        <v>2016</v>
      </c>
      <c r="C32" s="9" t="s">
        <v>9</v>
      </c>
      <c r="D32" s="10">
        <v>9</v>
      </c>
      <c r="E32" s="7">
        <f>IF(ISBLANK(D32),"",LOOKUP(D32,Punkteraster!$A$2:$B$31))</f>
        <v>29</v>
      </c>
      <c r="F32" s="31">
        <v>9</v>
      </c>
      <c r="G32" s="42">
        <f>IF(ISBLANK(F32),"",LOOKUP(F32,Punkteraster!$A$2:$B$31))</f>
        <v>29</v>
      </c>
      <c r="H32" s="8"/>
      <c r="I32" s="7" t="str">
        <f>IF(ISBLANK(H32),"",LOOKUP(H32,Punkteraster!$A$2:$B$31))</f>
        <v/>
      </c>
      <c r="J32" s="31"/>
      <c r="K32" s="42" t="str">
        <f>IF(ISBLANK(J32),"",LOOKUP(J32,Punkteraster!$A$2:$B$31))</f>
        <v/>
      </c>
      <c r="L32" s="8"/>
      <c r="M32" s="7" t="str">
        <f>IF(ISBLANK(L32),"",LOOKUP(L32,Punkteraster!$A$2:$B$31))</f>
        <v/>
      </c>
      <c r="N32" s="31"/>
      <c r="O32" s="42" t="s">
        <v>32</v>
      </c>
      <c r="P32" s="8"/>
      <c r="Q32" s="7" t="s">
        <v>32</v>
      </c>
      <c r="R32" s="31"/>
      <c r="S32" s="42" t="str">
        <f>IF(ISBLANK(R32),"",LOOKUP(R32,Punkteraster!$A$2:$B$31))</f>
        <v/>
      </c>
      <c r="T32" s="8"/>
      <c r="U32" s="44" t="s">
        <v>32</v>
      </c>
      <c r="V32" s="84">
        <f t="shared" si="1"/>
        <v>58</v>
      </c>
      <c r="W32" s="4">
        <v>13</v>
      </c>
    </row>
    <row r="33" spans="1:23" ht="24.75" thickBot="1">
      <c r="A33" s="12" t="s">
        <v>23</v>
      </c>
      <c r="B33" s="60">
        <v>2016</v>
      </c>
      <c r="C33" s="9" t="s">
        <v>9</v>
      </c>
      <c r="D33" s="10">
        <v>10</v>
      </c>
      <c r="E33" s="7">
        <f>IF(ISBLANK(D33),"",LOOKUP(D33,Punkteraster!$A$2:$B$31))</f>
        <v>26</v>
      </c>
      <c r="F33" s="31">
        <v>10</v>
      </c>
      <c r="G33" s="42">
        <f>IF(ISBLANK(F33),"",LOOKUP(F33,Punkteraster!$A$2:$B$31))</f>
        <v>26</v>
      </c>
      <c r="H33" s="8"/>
      <c r="I33" s="7" t="str">
        <f>IF(ISBLANK(H33),"",LOOKUP(H33,Punkteraster!$A$2:$B$31))</f>
        <v/>
      </c>
      <c r="J33" s="31"/>
      <c r="K33" s="42" t="str">
        <f>IF(ISBLANK(J33),"",LOOKUP(J33,Punkteraster!$A$2:$B$31))</f>
        <v/>
      </c>
      <c r="L33" s="8"/>
      <c r="M33" s="7" t="str">
        <f>IF(ISBLANK(L33),"",LOOKUP(L33,Punkteraster!$A$2:$B$31))</f>
        <v/>
      </c>
      <c r="N33" s="31"/>
      <c r="O33" s="42"/>
      <c r="P33" s="8"/>
      <c r="Q33" s="7"/>
      <c r="R33" s="31"/>
      <c r="S33" s="42" t="str">
        <f>IF(ISBLANK(R33),"",LOOKUP(R33,Punkteraster!$A$2:$B$31))</f>
        <v/>
      </c>
      <c r="T33" s="8"/>
      <c r="U33" s="44"/>
      <c r="V33" s="84">
        <f t="shared" si="1"/>
        <v>52</v>
      </c>
      <c r="W33" s="5">
        <v>14</v>
      </c>
    </row>
    <row r="34" spans="1:23" ht="35.1" customHeight="1" thickTop="1">
      <c r="A34" s="92" t="s">
        <v>14</v>
      </c>
      <c r="B34" s="92"/>
      <c r="C34" s="9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4"/>
    </row>
    <row r="35" spans="1:23" ht="24">
      <c r="A35" s="13" t="s">
        <v>46</v>
      </c>
      <c r="B35" s="59">
        <v>2011</v>
      </c>
      <c r="C35" s="2" t="s">
        <v>11</v>
      </c>
      <c r="D35" s="11">
        <v>1</v>
      </c>
      <c r="E35" s="6">
        <f>IF(ISBLANK(D35),"",LOOKUP(D35,Punkteraster!$A$2:$B$31))</f>
        <v>100</v>
      </c>
      <c r="F35" s="32">
        <v>1</v>
      </c>
      <c r="G35" s="41">
        <f>IF(ISBLANK(F35),"",LOOKUP(F35,Punkteraster!$A$2:$B$31))</f>
        <v>100</v>
      </c>
      <c r="H35" s="40">
        <v>1</v>
      </c>
      <c r="I35" s="6">
        <f>IF(ISBLANK(H35),"",LOOKUP(H35,Punkteraster!$A$2:$B$31))</f>
        <v>100</v>
      </c>
      <c r="J35" s="32">
        <v>1</v>
      </c>
      <c r="K35" s="41">
        <f>IF(ISBLANK(J35),"",LOOKUP(J35,Punkteraster!$A$2:$B$31))</f>
        <v>100</v>
      </c>
      <c r="L35" s="40">
        <v>1</v>
      </c>
      <c r="M35" s="38">
        <f>IF(ISBLANK(L35),"",LOOKUP(L35,Punkteraster!$A$2:$B$31))</f>
        <v>100</v>
      </c>
      <c r="N35" s="32"/>
      <c r="O35" s="41" t="str">
        <f>IF(ISBLANK(N35),"",LOOKUP(N35,Punkteraster!$A$2:$B$31))</f>
        <v/>
      </c>
      <c r="P35" s="40"/>
      <c r="Q35" s="38" t="str">
        <f>IF(ISBLANK(P35),"",LOOKUP(P35,Punkteraster!$A$2:$B$31))</f>
        <v/>
      </c>
      <c r="R35" s="32">
        <v>1</v>
      </c>
      <c r="S35" s="41">
        <f>IF(ISBLANK(R35),"",LOOKUP(R35,Punkteraster!$A$2:$B$31))</f>
        <v>100</v>
      </c>
      <c r="T35" s="40">
        <v>1</v>
      </c>
      <c r="U35" s="45">
        <f>IF(ISBLANK(T35),"",LOOKUP(T35,Punkteraster!$A$2:$B$31))</f>
        <v>100</v>
      </c>
      <c r="V35" s="84">
        <f>SUM(E35,G35,I35,K35,M35,O35,Q35,S35,U35)</f>
        <v>700</v>
      </c>
      <c r="W35" s="39">
        <v>1</v>
      </c>
    </row>
    <row r="36" spans="1:23" ht="24">
      <c r="A36" s="12" t="s">
        <v>47</v>
      </c>
      <c r="B36" s="60">
        <v>2013</v>
      </c>
      <c r="C36" s="9" t="s">
        <v>9</v>
      </c>
      <c r="D36" s="10">
        <v>2</v>
      </c>
      <c r="E36" s="7">
        <f>IF(ISBLANK(D36),"",LOOKUP(D36,Punkteraster!$A$2:$B$31))</f>
        <v>80</v>
      </c>
      <c r="F36" s="31">
        <v>3</v>
      </c>
      <c r="G36" s="42">
        <f>IF(ISBLANK(F36),"",LOOKUP(F36,Punkteraster!$A$2:$B$31))</f>
        <v>60</v>
      </c>
      <c r="H36" s="8">
        <v>2</v>
      </c>
      <c r="I36" s="7">
        <f>IF(ISBLANK(H36),"",LOOKUP(H36,Punkteraster!$A$2:$B$31))</f>
        <v>80</v>
      </c>
      <c r="J36" s="31">
        <v>3</v>
      </c>
      <c r="K36" s="42">
        <f>IF(ISBLANK(J36),"",LOOKUP(J36,Punkteraster!$A$2:$B$31))</f>
        <v>60</v>
      </c>
      <c r="L36" s="8">
        <v>3</v>
      </c>
      <c r="M36" s="7">
        <f>IF(ISBLANK(L36),"",LOOKUP(L36,Punkteraster!$A$2:$B$31))</f>
        <v>60</v>
      </c>
      <c r="N36" s="31"/>
      <c r="O36" s="41" t="str">
        <f>IF(ISBLANK(N36),"",LOOKUP(N36,Punkteraster!$A$2:$B$31))</f>
        <v/>
      </c>
      <c r="P36" s="8"/>
      <c r="Q36" s="38" t="str">
        <f>IF(ISBLANK(P36),"",LOOKUP(P36,Punkteraster!$A$2:$B$31))</f>
        <v/>
      </c>
      <c r="R36" s="31">
        <v>2</v>
      </c>
      <c r="S36" s="41">
        <f>IF(ISBLANK(R36),"",LOOKUP(R36,Punkteraster!$A$2:$B$31))</f>
        <v>80</v>
      </c>
      <c r="T36" s="8">
        <v>2</v>
      </c>
      <c r="U36" s="45">
        <f>IF(ISBLANK(T36),"",LOOKUP(T36,Punkteraster!$A$2:$B$31))</f>
        <v>80</v>
      </c>
      <c r="V36" s="84">
        <f>SUM(E36,G36,I36,K36,M36,O36,Q36,S36,U36)</f>
        <v>500</v>
      </c>
      <c r="W36" s="4">
        <v>2</v>
      </c>
    </row>
    <row r="37" spans="1:23" ht="24">
      <c r="A37" s="12" t="s">
        <v>31</v>
      </c>
      <c r="B37" s="60">
        <v>2014</v>
      </c>
      <c r="C37" s="9" t="s">
        <v>10</v>
      </c>
      <c r="D37" s="10"/>
      <c r="E37" s="7"/>
      <c r="F37" s="31">
        <v>2</v>
      </c>
      <c r="G37" s="42">
        <f>IF(ISBLANK(F37),"",LOOKUP(F37,Punkteraster!$A$2:$B$31))</f>
        <v>80</v>
      </c>
      <c r="H37" s="8"/>
      <c r="I37" s="7" t="str">
        <f>IF(ISBLANK(H37),"",LOOKUP(H37,Punkteraster!$A$2:$B$31))</f>
        <v/>
      </c>
      <c r="J37" s="31">
        <v>2</v>
      </c>
      <c r="K37" s="42">
        <f>IF(ISBLANK(J37),"",LOOKUP(J37,Punkteraster!$A$2:$B$31))</f>
        <v>80</v>
      </c>
      <c r="L37" s="8">
        <v>2</v>
      </c>
      <c r="M37" s="7">
        <f>IF(ISBLANK(L37),"",LOOKUP(L37,Punkteraster!$A$2:$B$31))</f>
        <v>80</v>
      </c>
      <c r="N37" s="31"/>
      <c r="O37" s="41" t="str">
        <f>IF(ISBLANK(N37),"",LOOKUP(N37,Punkteraster!$A$2:$B$31))</f>
        <v/>
      </c>
      <c r="P37" s="8"/>
      <c r="Q37" s="38" t="str">
        <f>IF(ISBLANK(P37),"",LOOKUP(P37,Punkteraster!$A$2:$B$31))</f>
        <v/>
      </c>
      <c r="R37" s="31"/>
      <c r="S37" s="41" t="str">
        <f>IF(ISBLANK(R37),"",LOOKUP(R37,Punkteraster!$A$2:$B$31))</f>
        <v/>
      </c>
      <c r="T37" s="8"/>
      <c r="U37" s="45" t="str">
        <f>IF(ISBLANK(T37),"",LOOKUP(T37,Punkteraster!$A$2:$B$31))</f>
        <v/>
      </c>
      <c r="V37" s="84">
        <f>SUM(E37,G37,I37,K37,M37,O37,Q37,S37,U37)</f>
        <v>240</v>
      </c>
      <c r="W37" s="4">
        <v>3</v>
      </c>
    </row>
    <row r="38" spans="1:23" ht="24.75" thickBot="1">
      <c r="A38" s="12" t="s">
        <v>48</v>
      </c>
      <c r="B38" s="60">
        <v>2013</v>
      </c>
      <c r="C38" s="9" t="s">
        <v>11</v>
      </c>
      <c r="D38" s="10">
        <v>3</v>
      </c>
      <c r="E38" s="7">
        <f>IF(ISBLANK(D38),"",LOOKUP(D38,Punkteraster!$A$2:$B$31))</f>
        <v>60</v>
      </c>
      <c r="F38" s="31">
        <v>4</v>
      </c>
      <c r="G38" s="42">
        <f>IF(ISBLANK(F38),"",LOOKUP(F38,Punkteraster!$A$2:$B$31))</f>
        <v>50</v>
      </c>
      <c r="H38" s="8">
        <v>3</v>
      </c>
      <c r="I38" s="7">
        <f>IF(ISBLANK(H38),"",LOOKUP(H38,Punkteraster!$A$2:$B$31))</f>
        <v>60</v>
      </c>
      <c r="J38" s="31">
        <v>4</v>
      </c>
      <c r="K38" s="42">
        <f>IF(ISBLANK(J38),"",LOOKUP(J38,Punkteraster!$A$2:$B$31))</f>
        <v>50</v>
      </c>
      <c r="L38" s="8"/>
      <c r="M38" s="7" t="str">
        <f>IF(ISBLANK(L38),"",LOOKUP(L38,Punkteraster!$A$2:$B$31))</f>
        <v/>
      </c>
      <c r="N38" s="31"/>
      <c r="O38" s="41" t="str">
        <f>IF(ISBLANK(N38),"",LOOKUP(N38,Punkteraster!$A$2:$B$31))</f>
        <v/>
      </c>
      <c r="P38" s="8"/>
      <c r="Q38" s="38" t="str">
        <f>IF(ISBLANK(P38),"",LOOKUP(P38,Punkteraster!$A$2:$B$31))</f>
        <v/>
      </c>
      <c r="R38" s="31"/>
      <c r="S38" s="41" t="str">
        <f>IF(ISBLANK(R38),"",LOOKUP(R38,Punkteraster!$A$2:$B$31))</f>
        <v/>
      </c>
      <c r="T38" s="8"/>
      <c r="U38" s="45" t="str">
        <f>IF(ISBLANK(T38),"",LOOKUP(T38,Punkteraster!$A$2:$B$31))</f>
        <v/>
      </c>
      <c r="V38" s="84">
        <f>SUM(E38,G38,I38,K38,M38,O38,Q38,S38,U38)</f>
        <v>220</v>
      </c>
      <c r="W38" s="4">
        <v>4</v>
      </c>
    </row>
    <row r="39" spans="1:23" ht="35.1" customHeight="1" thickTop="1">
      <c r="A39" s="92" t="s">
        <v>15</v>
      </c>
      <c r="B39" s="92"/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</row>
    <row r="40" spans="1:23" ht="24">
      <c r="A40" s="13" t="s">
        <v>40</v>
      </c>
      <c r="B40" s="59">
        <v>2012</v>
      </c>
      <c r="C40" s="2" t="s">
        <v>10</v>
      </c>
      <c r="D40" s="11">
        <v>2</v>
      </c>
      <c r="E40" s="6">
        <f>IF(ISBLANK(D40),"",LOOKUP(D40,Punkteraster!$A$2:$B$31))</f>
        <v>80</v>
      </c>
      <c r="F40" s="32">
        <v>4</v>
      </c>
      <c r="G40" s="41">
        <f>IF(ISBLANK(F40),"",LOOKUP(F40,Punkteraster!$A$2:$B$31))</f>
        <v>50</v>
      </c>
      <c r="H40" s="40">
        <v>1</v>
      </c>
      <c r="I40" s="6">
        <f>IF(ISBLANK(H40),"",LOOKUP(H40,Punkteraster!$A$2:$B$31))</f>
        <v>100</v>
      </c>
      <c r="J40" s="32">
        <v>1</v>
      </c>
      <c r="K40" s="41">
        <f>IF(ISBLANK(J40),"",LOOKUP(J40,Punkteraster!$A$2:$B$31))</f>
        <v>100</v>
      </c>
      <c r="L40" s="40">
        <v>3</v>
      </c>
      <c r="M40" s="6">
        <f>IF(ISBLANK(L40),"",LOOKUP(L40,Punkteraster!$A$2:$B$31))</f>
        <v>60</v>
      </c>
      <c r="N40" s="32"/>
      <c r="O40" s="41" t="str">
        <f>IF(ISBLANK(N40),"",LOOKUP(N40,Punkteraster!$A$2:$B$31))</f>
        <v/>
      </c>
      <c r="P40" s="40"/>
      <c r="Q40" s="6" t="str">
        <f>IF(ISBLANK(P40),"",LOOKUP(P40,Punkteraster!$A$2:$B$31))</f>
        <v/>
      </c>
      <c r="R40" s="32">
        <v>1</v>
      </c>
      <c r="S40" s="41">
        <f>IF(ISBLANK(R40),"",LOOKUP(R40,Punkteraster!$A$2:$B$31))</f>
        <v>100</v>
      </c>
      <c r="T40" s="40">
        <v>1</v>
      </c>
      <c r="U40" s="43">
        <f>IF(ISBLANK(T40),"",LOOKUP(T40,Punkteraster!$A$2:$B$31))</f>
        <v>100</v>
      </c>
      <c r="V40" s="84">
        <f t="shared" ref="V40:V46" si="2">SUM(E40,G40,I40,K40,M40,O40,Q40,S40,U40)</f>
        <v>590</v>
      </c>
      <c r="W40" s="39">
        <v>1</v>
      </c>
    </row>
    <row r="41" spans="1:23" ht="24">
      <c r="A41" s="12" t="s">
        <v>41</v>
      </c>
      <c r="B41" s="60">
        <v>2013</v>
      </c>
      <c r="C41" s="9" t="s">
        <v>11</v>
      </c>
      <c r="D41" s="10">
        <v>3</v>
      </c>
      <c r="E41" s="7">
        <f>IF(ISBLANK(D41),"",LOOKUP(D41,Punkteraster!$A$2:$B$31))</f>
        <v>60</v>
      </c>
      <c r="F41" s="31">
        <v>3</v>
      </c>
      <c r="G41" s="42">
        <f>IF(ISBLANK(F41),"",LOOKUP(F41,Punkteraster!$A$2:$B$31))</f>
        <v>60</v>
      </c>
      <c r="H41" s="8">
        <v>4</v>
      </c>
      <c r="I41" s="7">
        <f>IF(ISBLANK(H41),"",LOOKUP(H41,Punkteraster!$A$2:$B$31))</f>
        <v>50</v>
      </c>
      <c r="J41" s="31">
        <v>3</v>
      </c>
      <c r="K41" s="42">
        <f>IF(ISBLANK(J41),"",LOOKUP(J41,Punkteraster!$A$2:$B$31))</f>
        <v>60</v>
      </c>
      <c r="L41" s="8">
        <v>1</v>
      </c>
      <c r="M41" s="7">
        <f>IF(ISBLANK(L41),"",LOOKUP(L41,Punkteraster!$A$2:$B$31))</f>
        <v>100</v>
      </c>
      <c r="N41" s="31"/>
      <c r="O41" s="42" t="str">
        <f>IF(ISBLANK(N41),"",LOOKUP(N41,Punkteraster!$A$2:$B$31))</f>
        <v/>
      </c>
      <c r="P41" s="8"/>
      <c r="Q41" s="7" t="str">
        <f>IF(ISBLANK(P41),"",LOOKUP(P41,Punkteraster!$A$2:$B$31))</f>
        <v/>
      </c>
      <c r="R41" s="31">
        <v>2</v>
      </c>
      <c r="S41" s="42">
        <f>IF(ISBLANK(R41),"",LOOKUP(R41,Punkteraster!$A$2:$B$31))</f>
        <v>80</v>
      </c>
      <c r="T41" s="8">
        <v>3</v>
      </c>
      <c r="U41" s="44">
        <f>IF(ISBLANK(T41),"",LOOKUP(T41,Punkteraster!$A$2:$B$31))</f>
        <v>60</v>
      </c>
      <c r="V41" s="84">
        <f t="shared" si="2"/>
        <v>470</v>
      </c>
      <c r="W41" s="4">
        <v>2</v>
      </c>
    </row>
    <row r="42" spans="1:23" ht="24">
      <c r="A42" s="12" t="s">
        <v>39</v>
      </c>
      <c r="B42" s="60">
        <v>2012</v>
      </c>
      <c r="C42" s="9" t="s">
        <v>9</v>
      </c>
      <c r="D42" s="10">
        <v>1</v>
      </c>
      <c r="E42" s="7">
        <f>IF(ISBLANK(D42),"",LOOKUP(D42,Punkteraster!$A$2:$B$31))</f>
        <v>100</v>
      </c>
      <c r="F42" s="31">
        <v>1</v>
      </c>
      <c r="G42" s="42">
        <f>IF(ISBLANK(F42),"",LOOKUP(F42,Punkteraster!$A$2:$B$31))</f>
        <v>100</v>
      </c>
      <c r="H42" s="8">
        <v>2</v>
      </c>
      <c r="I42" s="7">
        <f>IF(ISBLANK(H42),"",LOOKUP(H42,Punkteraster!$A$2:$B$31))</f>
        <v>80</v>
      </c>
      <c r="J42" s="31">
        <v>2</v>
      </c>
      <c r="K42" s="42">
        <f>IF(ISBLANK(J42),"",LOOKUP(J42,Punkteraster!$A$2:$B$31))</f>
        <v>80</v>
      </c>
      <c r="L42" s="8">
        <v>4</v>
      </c>
      <c r="M42" s="7">
        <f>IF(ISBLANK(L42),"",LOOKUP(L42,Punkteraster!$A$2:$B$31))</f>
        <v>50</v>
      </c>
      <c r="N42" s="31"/>
      <c r="O42" s="42" t="str">
        <f>IF(ISBLANK(N42),"",LOOKUP(N42,Punkteraster!$A$2:$B$31))</f>
        <v/>
      </c>
      <c r="P42" s="8"/>
      <c r="Q42" s="7" t="str">
        <f>IF(ISBLANK(P42),"",LOOKUP(P42,Punkteraster!$A$2:$B$31))</f>
        <v/>
      </c>
      <c r="R42" s="31"/>
      <c r="S42" s="42" t="str">
        <f>IF(ISBLANK(R42),"",LOOKUP(R42,Punkteraster!$A$2:$B$31))</f>
        <v/>
      </c>
      <c r="T42" s="8"/>
      <c r="U42" s="44" t="str">
        <f>IF(ISBLANK(T42),"",LOOKUP(T42,Punkteraster!$A$2:$B$31))</f>
        <v/>
      </c>
      <c r="V42" s="84">
        <f t="shared" si="2"/>
        <v>410</v>
      </c>
      <c r="W42" s="4">
        <v>3</v>
      </c>
    </row>
    <row r="43" spans="1:23" ht="24">
      <c r="A43" s="13" t="s">
        <v>42</v>
      </c>
      <c r="B43" s="59">
        <v>2013</v>
      </c>
      <c r="C43" s="2" t="s">
        <v>11</v>
      </c>
      <c r="D43" s="11">
        <v>4</v>
      </c>
      <c r="E43" s="7">
        <f>IF(ISBLANK(D43),"",LOOKUP(D43,Punkteraster!$A$2:$B$31))</f>
        <v>50</v>
      </c>
      <c r="F43" s="32">
        <v>2</v>
      </c>
      <c r="G43" s="42">
        <f>IF(ISBLANK(F43),"",LOOKUP(F43,Punkteraster!$A$2:$B$31))</f>
        <v>80</v>
      </c>
      <c r="H43" s="40">
        <v>6</v>
      </c>
      <c r="I43" s="7">
        <f>IF(ISBLANK(H43),"",LOOKUP(H43,Punkteraster!$A$2:$B$31))</f>
        <v>40</v>
      </c>
      <c r="J43" s="32">
        <v>6</v>
      </c>
      <c r="K43" s="42">
        <f>IF(ISBLANK(J43),"",LOOKUP(J43,Punkteraster!$A$2:$B$31))</f>
        <v>40</v>
      </c>
      <c r="L43" s="40">
        <v>2</v>
      </c>
      <c r="M43" s="7">
        <f>IF(ISBLANK(L43),"",LOOKUP(L43,Punkteraster!$A$2:$B$31))</f>
        <v>80</v>
      </c>
      <c r="N43" s="32"/>
      <c r="O43" s="42" t="str">
        <f>IF(ISBLANK(N43),"",LOOKUP(N43,Punkteraster!$A$2:$B$31))</f>
        <v/>
      </c>
      <c r="P43" s="40"/>
      <c r="Q43" s="7" t="str">
        <f>IF(ISBLANK(P43),"",LOOKUP(P43,Punkteraster!$A$2:$B$31))</f>
        <v/>
      </c>
      <c r="R43" s="32">
        <v>4</v>
      </c>
      <c r="S43" s="42">
        <f>IF(ISBLANK(R43),"",LOOKUP(R43,Punkteraster!$A$2:$B$31))</f>
        <v>50</v>
      </c>
      <c r="T43" s="40">
        <v>4</v>
      </c>
      <c r="U43" s="44">
        <f>IF(ISBLANK(T43),"",LOOKUP(T43,Punkteraster!$A$2:$B$31))</f>
        <v>50</v>
      </c>
      <c r="V43" s="84">
        <f t="shared" si="2"/>
        <v>390</v>
      </c>
      <c r="W43" s="4">
        <v>4</v>
      </c>
    </row>
    <row r="44" spans="1:23" ht="24">
      <c r="A44" s="12" t="s">
        <v>45</v>
      </c>
      <c r="B44" s="60">
        <v>2012</v>
      </c>
      <c r="C44" s="9" t="s">
        <v>10</v>
      </c>
      <c r="D44" s="10"/>
      <c r="E44" s="7" t="str">
        <f>IF(ISBLANK(D44),"",LOOKUP(D44,Punkteraster!$A$2:$B$31))</f>
        <v/>
      </c>
      <c r="F44" s="31">
        <v>5</v>
      </c>
      <c r="G44" s="42">
        <f>IF(ISBLANK(F44),"",LOOKUP(F44,Punkteraster!$A$2:$B$31))</f>
        <v>45</v>
      </c>
      <c r="H44" s="8">
        <v>3</v>
      </c>
      <c r="I44" s="7">
        <f>IF(ISBLANK(H44),"",LOOKUP(H44,Punkteraster!$A$2:$B$31))</f>
        <v>60</v>
      </c>
      <c r="J44" s="31">
        <v>4</v>
      </c>
      <c r="K44" s="42">
        <f>IF(ISBLANK(J44),"",LOOKUP(J44,Punkteraster!$A$2:$B$31))</f>
        <v>50</v>
      </c>
      <c r="L44" s="8">
        <v>5</v>
      </c>
      <c r="M44" s="7">
        <f>IF(ISBLANK(L44),"",LOOKUP(L44,Punkteraster!$A$2:$B$31))</f>
        <v>45</v>
      </c>
      <c r="N44" s="31"/>
      <c r="O44" s="42" t="str">
        <f>IF(ISBLANK(N44),"",LOOKUP(N44,Punkteraster!$A$2:$B$31))</f>
        <v/>
      </c>
      <c r="P44" s="8"/>
      <c r="Q44" s="7" t="str">
        <f>IF(ISBLANK(P44),"",LOOKUP(P44,Punkteraster!$A$2:$B$31))</f>
        <v/>
      </c>
      <c r="R44" s="31">
        <v>3</v>
      </c>
      <c r="S44" s="42">
        <f>IF(ISBLANK(R44),"",LOOKUP(R44,Punkteraster!$A$2:$B$31))</f>
        <v>60</v>
      </c>
      <c r="T44" s="8">
        <v>2</v>
      </c>
      <c r="U44" s="44">
        <f>IF(ISBLANK(T44),"",LOOKUP(T44,Punkteraster!$A$2:$B$31))</f>
        <v>80</v>
      </c>
      <c r="V44" s="84">
        <f t="shared" si="2"/>
        <v>340</v>
      </c>
      <c r="W44" s="4">
        <v>5</v>
      </c>
    </row>
    <row r="45" spans="1:23" ht="24">
      <c r="A45" s="13" t="s">
        <v>44</v>
      </c>
      <c r="B45" s="59">
        <v>2013</v>
      </c>
      <c r="C45" s="2" t="s">
        <v>10</v>
      </c>
      <c r="D45" s="11">
        <v>6</v>
      </c>
      <c r="E45" s="7">
        <f>IF(ISBLANK(D45),"",LOOKUP(D45,Punkteraster!$A$2:$B$31))</f>
        <v>40</v>
      </c>
      <c r="F45" s="32">
        <v>6</v>
      </c>
      <c r="G45" s="42">
        <f>IF(ISBLANK(F45),"",LOOKUP(F45,Punkteraster!$A$2:$B$31))</f>
        <v>40</v>
      </c>
      <c r="H45" s="40">
        <v>5</v>
      </c>
      <c r="I45" s="7">
        <f>IF(ISBLANK(H45),"",LOOKUP(H45,Punkteraster!$A$2:$B$31))</f>
        <v>45</v>
      </c>
      <c r="J45" s="32">
        <v>5</v>
      </c>
      <c r="K45" s="42">
        <f>IF(ISBLANK(J45),"",LOOKUP(J45,Punkteraster!$A$2:$B$31))</f>
        <v>45</v>
      </c>
      <c r="L45" s="40">
        <v>6</v>
      </c>
      <c r="M45" s="7">
        <f>IF(ISBLANK(L45),"",LOOKUP(L45,Punkteraster!$A$2:$B$31))</f>
        <v>40</v>
      </c>
      <c r="N45" s="32"/>
      <c r="O45" s="42" t="str">
        <f>IF(ISBLANK(N45),"",LOOKUP(N45,Punkteraster!$A$2:$B$31))</f>
        <v/>
      </c>
      <c r="P45" s="40"/>
      <c r="Q45" s="7" t="str">
        <f>IF(ISBLANK(P45),"",LOOKUP(P45,Punkteraster!$A$2:$B$31))</f>
        <v/>
      </c>
      <c r="R45" s="32">
        <v>5</v>
      </c>
      <c r="S45" s="42">
        <f>IF(ISBLANK(R45),"",LOOKUP(R45,Punkteraster!$A$2:$B$31))</f>
        <v>45</v>
      </c>
      <c r="T45" s="40">
        <v>5</v>
      </c>
      <c r="U45" s="44">
        <f>IF(ISBLANK(T45),"",LOOKUP(T45,Punkteraster!$A$2:$B$31))</f>
        <v>45</v>
      </c>
      <c r="V45" s="84">
        <f t="shared" si="2"/>
        <v>300</v>
      </c>
      <c r="W45" s="4">
        <v>6</v>
      </c>
    </row>
    <row r="46" spans="1:23" ht="24.75" thickBot="1">
      <c r="A46" s="12" t="s">
        <v>43</v>
      </c>
      <c r="B46" s="60">
        <v>2013</v>
      </c>
      <c r="C46" s="9" t="s">
        <v>11</v>
      </c>
      <c r="D46" s="10">
        <v>5</v>
      </c>
      <c r="E46" s="7">
        <f>IF(ISBLANK(D46),"",LOOKUP(D46,Punkteraster!$A$2:$B$31))</f>
        <v>45</v>
      </c>
      <c r="F46" s="31">
        <v>7</v>
      </c>
      <c r="G46" s="42">
        <f>IF(ISBLANK(F46),"",LOOKUP(F46,Punkteraster!$A$2:$B$31))</f>
        <v>36</v>
      </c>
      <c r="H46" s="8">
        <v>7</v>
      </c>
      <c r="I46" s="7">
        <f>IF(ISBLANK(H46),"",LOOKUP(H46,Punkteraster!$A$2:$B$31))</f>
        <v>36</v>
      </c>
      <c r="J46" s="31">
        <v>7</v>
      </c>
      <c r="K46" s="42">
        <f>IF(ISBLANK(J46),"",LOOKUP(J46,Punkteraster!$A$2:$B$31))</f>
        <v>36</v>
      </c>
      <c r="L46" s="8"/>
      <c r="M46" s="7" t="str">
        <f>IF(ISBLANK(L46),"",LOOKUP(L46,Punkteraster!$A$2:$B$31))</f>
        <v/>
      </c>
      <c r="N46" s="31"/>
      <c r="O46" s="42" t="str">
        <f>IF(ISBLANK(N46),"",LOOKUP(N46,Punkteraster!$A$2:$B$31))</f>
        <v/>
      </c>
      <c r="P46" s="8"/>
      <c r="Q46" s="7" t="str">
        <f>IF(ISBLANK(P46),"",LOOKUP(P46,Punkteraster!$A$2:$B$31))</f>
        <v/>
      </c>
      <c r="R46" s="31">
        <v>6</v>
      </c>
      <c r="S46" s="42">
        <f>IF(ISBLANK(R46),"",LOOKUP(R46,Punkteraster!$A$2:$B$31))</f>
        <v>40</v>
      </c>
      <c r="T46" s="8">
        <v>6</v>
      </c>
      <c r="U46" s="44">
        <f>IF(ISBLANK(T46),"",LOOKUP(T46,Punkteraster!$A$2:$B$31))</f>
        <v>40</v>
      </c>
      <c r="V46" s="84">
        <f t="shared" si="2"/>
        <v>233</v>
      </c>
      <c r="W46" s="4">
        <v>7</v>
      </c>
    </row>
    <row r="47" spans="1:23" ht="36" customHeight="1" thickTop="1">
      <c r="A47" s="92" t="s">
        <v>16</v>
      </c>
      <c r="B47" s="92"/>
      <c r="C47" s="9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</row>
    <row r="48" spans="1:23" ht="24">
      <c r="A48" s="13" t="s">
        <v>50</v>
      </c>
      <c r="B48" s="59">
        <v>2010</v>
      </c>
      <c r="C48" s="2" t="s">
        <v>9</v>
      </c>
      <c r="D48" s="11">
        <v>2</v>
      </c>
      <c r="E48" s="6">
        <f>IF(ISBLANK(D48),"",LOOKUP(D48,Punkteraster!$A$2:$B$31))</f>
        <v>80</v>
      </c>
      <c r="F48" s="32">
        <v>2</v>
      </c>
      <c r="G48" s="41">
        <f>IF(ISBLANK(F48),"",LOOKUP(F48,Punkteraster!$A$2:$B$31))</f>
        <v>80</v>
      </c>
      <c r="H48" s="40">
        <v>2</v>
      </c>
      <c r="I48" s="6">
        <f>IF(ISBLANK(H48),"",LOOKUP(H48,Punkteraster!$A$2:$B$31))</f>
        <v>80</v>
      </c>
      <c r="J48" s="32">
        <v>2</v>
      </c>
      <c r="K48" s="41">
        <f>IF(ISBLANK(J48),"",LOOKUP(J48,Punkteraster!$A$2:$B$31))</f>
        <v>80</v>
      </c>
      <c r="L48" s="40">
        <v>1</v>
      </c>
      <c r="M48" s="6">
        <f>IF(ISBLANK(L48),"",LOOKUP(L48,Punkteraster!$A$2:$B$31))</f>
        <v>100</v>
      </c>
      <c r="N48" s="32"/>
      <c r="O48" s="41" t="str">
        <f>IF(ISBLANK(N48),"",LOOKUP(N48,Punkteraster!$A$2:$B$31))</f>
        <v/>
      </c>
      <c r="P48" s="40"/>
      <c r="Q48" s="6" t="str">
        <f>IF(ISBLANK(P48),"",LOOKUP(P48,Punkteraster!$A$2:$B$31))</f>
        <v/>
      </c>
      <c r="R48" s="32">
        <v>5</v>
      </c>
      <c r="S48" s="41">
        <f>IF(ISBLANK(R48),"",LOOKUP(R48,Punkteraster!$A$2:$B$31))</f>
        <v>45</v>
      </c>
      <c r="T48" s="40">
        <v>4</v>
      </c>
      <c r="U48" s="43">
        <f>IF(ISBLANK(T48),"",LOOKUP(T48,Punkteraster!$A$2:$B$31))</f>
        <v>50</v>
      </c>
      <c r="V48" s="84">
        <f t="shared" ref="V48:V54" si="3">SUM(E48,G48,I48,K48,M48,O48,Q48,S48,U48)</f>
        <v>515</v>
      </c>
      <c r="W48" s="39">
        <v>1</v>
      </c>
    </row>
    <row r="49" spans="1:23" ht="24">
      <c r="A49" s="12" t="s">
        <v>49</v>
      </c>
      <c r="B49" s="60">
        <v>2011</v>
      </c>
      <c r="C49" s="9" t="s">
        <v>10</v>
      </c>
      <c r="D49" s="10">
        <v>1</v>
      </c>
      <c r="E49" s="7">
        <f>IF(ISBLANK(D49),"",LOOKUP(D49,Punkteraster!$A$2:$B$31))</f>
        <v>100</v>
      </c>
      <c r="F49" s="31">
        <v>3</v>
      </c>
      <c r="G49" s="42">
        <f>IF(ISBLANK(F49),"",LOOKUP(F49,Punkteraster!$A$2:$B$31))</f>
        <v>60</v>
      </c>
      <c r="H49" s="8">
        <v>4</v>
      </c>
      <c r="I49" s="7">
        <f>IF(ISBLANK(H49),"",LOOKUP(H49,Punkteraster!$A$2:$B$31))</f>
        <v>50</v>
      </c>
      <c r="J49" s="31">
        <v>4</v>
      </c>
      <c r="K49" s="42">
        <f>IF(ISBLANK(J49),"",LOOKUP(J49,Punkteraster!$A$2:$B$31))</f>
        <v>50</v>
      </c>
      <c r="L49" s="8">
        <v>5</v>
      </c>
      <c r="M49" s="7">
        <f>IF(ISBLANK(L49),"",LOOKUP(L49,Punkteraster!$A$2:$B$31))</f>
        <v>45</v>
      </c>
      <c r="N49" s="31"/>
      <c r="O49" s="42" t="str">
        <f>IF(ISBLANK(N49),"",LOOKUP(N49,Punkteraster!$A$2:$B$31))</f>
        <v/>
      </c>
      <c r="P49" s="8"/>
      <c r="Q49" s="7" t="str">
        <f>IF(ISBLANK(P49),"",LOOKUP(P49,Punkteraster!$A$2:$B$31))</f>
        <v/>
      </c>
      <c r="R49" s="31">
        <v>1</v>
      </c>
      <c r="S49" s="42">
        <f>IF(ISBLANK(R49),"",LOOKUP(R49,Punkteraster!$A$2:$B$31))</f>
        <v>100</v>
      </c>
      <c r="T49" s="8">
        <v>1</v>
      </c>
      <c r="U49" s="44">
        <f>IF(ISBLANK(T49),"",LOOKUP(T49,Punkteraster!$A$2:$B$31))</f>
        <v>100</v>
      </c>
      <c r="V49" s="84">
        <f t="shared" si="3"/>
        <v>505</v>
      </c>
      <c r="W49" s="4">
        <v>2</v>
      </c>
    </row>
    <row r="50" spans="1:23" ht="24">
      <c r="A50" s="12" t="s">
        <v>52</v>
      </c>
      <c r="B50" s="60">
        <v>2010</v>
      </c>
      <c r="C50" s="9" t="s">
        <v>11</v>
      </c>
      <c r="D50" s="10">
        <v>4</v>
      </c>
      <c r="E50" s="7">
        <f>IF(ISBLANK(D50),"",LOOKUP(D50,Punkteraster!$A$2:$B$31))</f>
        <v>50</v>
      </c>
      <c r="F50" s="31">
        <v>4</v>
      </c>
      <c r="G50" s="42">
        <f>IF(ISBLANK(F50),"",LOOKUP(F50,Punkteraster!$A$2:$B$31))</f>
        <v>50</v>
      </c>
      <c r="H50" s="8">
        <v>5</v>
      </c>
      <c r="I50" s="7">
        <f>IF(ISBLANK(H50),"",LOOKUP(H50,Punkteraster!$A$2:$B$31))</f>
        <v>45</v>
      </c>
      <c r="J50" s="31">
        <v>3</v>
      </c>
      <c r="K50" s="42">
        <f>IF(ISBLANK(J50),"",LOOKUP(J50,Punkteraster!$A$2:$B$31))</f>
        <v>60</v>
      </c>
      <c r="L50" s="8">
        <v>2</v>
      </c>
      <c r="M50" s="7">
        <f>IF(ISBLANK(L50),"",LOOKUP(L50,Punkteraster!$A$2:$B$31))</f>
        <v>80</v>
      </c>
      <c r="N50" s="31"/>
      <c r="O50" s="42" t="str">
        <f>IF(ISBLANK(N50),"",LOOKUP(N50,Punkteraster!$A$2:$B$31))</f>
        <v/>
      </c>
      <c r="P50" s="8"/>
      <c r="Q50" s="7" t="str">
        <f>IF(ISBLANK(P50),"",LOOKUP(P50,Punkteraster!$A$2:$B$31))</f>
        <v/>
      </c>
      <c r="R50" s="31">
        <v>2</v>
      </c>
      <c r="S50" s="42">
        <f>IF(ISBLANK(R50),"",LOOKUP(R50,Punkteraster!$A$2:$B$31))</f>
        <v>80</v>
      </c>
      <c r="T50" s="8">
        <v>3</v>
      </c>
      <c r="U50" s="44">
        <f>IF(ISBLANK(T50),"",LOOKUP(T50,Punkteraster!$A$2:$B$31))</f>
        <v>60</v>
      </c>
      <c r="V50" s="84">
        <f t="shared" si="3"/>
        <v>425</v>
      </c>
      <c r="W50" s="14">
        <v>3</v>
      </c>
    </row>
    <row r="51" spans="1:23" ht="24">
      <c r="A51" s="12" t="s">
        <v>55</v>
      </c>
      <c r="B51" s="60">
        <v>2011</v>
      </c>
      <c r="C51" s="9" t="s">
        <v>10</v>
      </c>
      <c r="D51" s="10">
        <v>7</v>
      </c>
      <c r="E51" s="7">
        <f>IF(ISBLANK(D51),"",LOOKUP(D51,Punkteraster!$A$2:$B$31))</f>
        <v>36</v>
      </c>
      <c r="F51" s="31">
        <v>5</v>
      </c>
      <c r="G51" s="42">
        <f>IF(ISBLANK(F51),"",LOOKUP(F51,Punkteraster!$A$2:$B$31))</f>
        <v>45</v>
      </c>
      <c r="H51" s="8">
        <v>3</v>
      </c>
      <c r="I51" s="7">
        <f>IF(ISBLANK(H51),"",LOOKUP(H51,Punkteraster!$A$2:$B$31))</f>
        <v>60</v>
      </c>
      <c r="J51" s="31">
        <v>5</v>
      </c>
      <c r="K51" s="42">
        <f>IF(ISBLANK(J51),"",LOOKUP(J51,Punkteraster!$A$2:$B$31))</f>
        <v>45</v>
      </c>
      <c r="L51" s="8">
        <v>6</v>
      </c>
      <c r="M51" s="7">
        <f>IF(ISBLANK(L51),"",LOOKUP(L51,Punkteraster!$A$2:$B$31))</f>
        <v>40</v>
      </c>
      <c r="N51" s="31"/>
      <c r="O51" s="42" t="str">
        <f>IF(ISBLANK(N51),"",LOOKUP(N51,Punkteraster!$A$2:$B$31))</f>
        <v/>
      </c>
      <c r="P51" s="8"/>
      <c r="Q51" s="7" t="str">
        <f>IF(ISBLANK(P51),"",LOOKUP(P51,Punkteraster!$A$2:$B$31))</f>
        <v/>
      </c>
      <c r="R51" s="31">
        <v>3</v>
      </c>
      <c r="S51" s="42">
        <f>IF(ISBLANK(R51),"",LOOKUP(R51,Punkteraster!$A$2:$B$31))</f>
        <v>60</v>
      </c>
      <c r="T51" s="8">
        <v>2</v>
      </c>
      <c r="U51" s="44">
        <f>IF(ISBLANK(T51),"",LOOKUP(T51,Punkteraster!$A$2:$B$31))</f>
        <v>80</v>
      </c>
      <c r="V51" s="84">
        <f t="shared" si="3"/>
        <v>366</v>
      </c>
      <c r="W51" s="14">
        <v>4</v>
      </c>
    </row>
    <row r="52" spans="1:23" ht="24">
      <c r="A52" s="12" t="s">
        <v>53</v>
      </c>
      <c r="B52" s="60">
        <v>2011</v>
      </c>
      <c r="C52" s="9" t="s">
        <v>9</v>
      </c>
      <c r="D52" s="10">
        <v>5</v>
      </c>
      <c r="E52" s="7">
        <f>IF(ISBLANK(D52),"",LOOKUP(D52,Punkteraster!$A$2:$B$31))</f>
        <v>45</v>
      </c>
      <c r="F52" s="31">
        <v>6</v>
      </c>
      <c r="G52" s="42">
        <f>IF(ISBLANK(F52),"",LOOKUP(F52,Punkteraster!$A$2:$B$31))</f>
        <v>40</v>
      </c>
      <c r="H52" s="8">
        <v>1</v>
      </c>
      <c r="I52" s="7">
        <f>IF(ISBLANK(H52),"",LOOKUP(H52,Punkteraster!$A$2:$B$31))</f>
        <v>100</v>
      </c>
      <c r="J52" s="31">
        <v>1</v>
      </c>
      <c r="K52" s="42">
        <f>IF(ISBLANK(J52),"",LOOKUP(J52,Punkteraster!$A$2:$B$31))</f>
        <v>100</v>
      </c>
      <c r="L52" s="8">
        <v>4</v>
      </c>
      <c r="M52" s="7">
        <f>IF(ISBLANK(L52),"",LOOKUP(L52,Punkteraster!$A$2:$B$31))</f>
        <v>50</v>
      </c>
      <c r="N52" s="31"/>
      <c r="O52" s="42" t="str">
        <f>IF(ISBLANK(N52),"",LOOKUP(N52,Punkteraster!$A$2:$B$31))</f>
        <v/>
      </c>
      <c r="P52" s="8"/>
      <c r="Q52" s="7" t="str">
        <f>IF(ISBLANK(P52),"",LOOKUP(P52,Punkteraster!$A$2:$B$31))</f>
        <v/>
      </c>
      <c r="R52" s="31"/>
      <c r="S52" s="42" t="str">
        <f>IF(ISBLANK(R52),"",LOOKUP(R52,Punkteraster!$A$2:$B$31))</f>
        <v/>
      </c>
      <c r="T52" s="8"/>
      <c r="U52" s="44" t="str">
        <f>IF(ISBLANK(T52),"",LOOKUP(T52,Punkteraster!$A$2:$B$31))</f>
        <v/>
      </c>
      <c r="V52" s="84">
        <f t="shared" si="3"/>
        <v>335</v>
      </c>
      <c r="W52" s="14">
        <v>5</v>
      </c>
    </row>
    <row r="53" spans="1:23" ht="24">
      <c r="A53" s="12" t="s">
        <v>51</v>
      </c>
      <c r="B53" s="60">
        <v>2011</v>
      </c>
      <c r="C53" s="9" t="s">
        <v>11</v>
      </c>
      <c r="D53" s="10">
        <v>3</v>
      </c>
      <c r="E53" s="7">
        <f>IF(ISBLANK(D53),"",LOOKUP(D53,Punkteraster!$A$2:$B$31))</f>
        <v>60</v>
      </c>
      <c r="F53" s="31">
        <v>1</v>
      </c>
      <c r="G53" s="42">
        <f>IF(ISBLANK(F53),"",LOOKUP(F53,Punkteraster!$A$2:$B$31))</f>
        <v>100</v>
      </c>
      <c r="H53" s="8"/>
      <c r="I53" s="7" t="str">
        <f>IF(ISBLANK(H53),"",LOOKUP(H53,Punkteraster!$A$2:$B$31))</f>
        <v/>
      </c>
      <c r="J53" s="31"/>
      <c r="K53" s="42" t="str">
        <f>IF(ISBLANK(J53),"",LOOKUP(J53,Punkteraster!$A$2:$B$31))</f>
        <v/>
      </c>
      <c r="L53" s="8">
        <v>3</v>
      </c>
      <c r="M53" s="7">
        <f>IF(ISBLANK(L53),"",LOOKUP(L53,Punkteraster!$A$2:$B$31))</f>
        <v>60</v>
      </c>
      <c r="N53" s="31"/>
      <c r="O53" s="42" t="str">
        <f>IF(ISBLANK(N53),"",LOOKUP(N53,Punkteraster!$A$2:$B$31))</f>
        <v/>
      </c>
      <c r="P53" s="8"/>
      <c r="Q53" s="7" t="str">
        <f>IF(ISBLANK(P53),"",LOOKUP(P53,Punkteraster!$A$2:$B$31))</f>
        <v/>
      </c>
      <c r="R53" s="31">
        <v>4</v>
      </c>
      <c r="S53" s="42">
        <f>IF(ISBLANK(R53),"",LOOKUP(R53,Punkteraster!$A$2:$B$31))</f>
        <v>50</v>
      </c>
      <c r="T53" s="8">
        <v>5</v>
      </c>
      <c r="U53" s="44">
        <f>IF(ISBLANK(T53),"",LOOKUP(T53,Punkteraster!$A$2:$B$31))</f>
        <v>45</v>
      </c>
      <c r="V53" s="84">
        <f t="shared" si="3"/>
        <v>315</v>
      </c>
      <c r="W53" s="14">
        <v>6</v>
      </c>
    </row>
    <row r="54" spans="1:23" ht="24">
      <c r="A54" s="13" t="s">
        <v>54</v>
      </c>
      <c r="B54" s="59">
        <v>2011</v>
      </c>
      <c r="C54" s="2" t="s">
        <v>9</v>
      </c>
      <c r="D54" s="11">
        <v>6</v>
      </c>
      <c r="E54" s="7">
        <f>IF(ISBLANK(D54),"",LOOKUP(D54,Punkteraster!$A$2:$B$31))</f>
        <v>40</v>
      </c>
      <c r="F54" s="32">
        <v>7</v>
      </c>
      <c r="G54" s="42">
        <f>IF(ISBLANK(F54),"",LOOKUP(F54,Punkteraster!$A$2:$B$31))</f>
        <v>36</v>
      </c>
      <c r="H54" s="40"/>
      <c r="I54" s="7" t="str">
        <f>IF(ISBLANK(H54),"",LOOKUP(H54,Punkteraster!$A$2:$B$31))</f>
        <v/>
      </c>
      <c r="J54" s="32">
        <v>6</v>
      </c>
      <c r="K54" s="42">
        <f>IF(ISBLANK(J54),"",LOOKUP(J54,Punkteraster!$A$2:$B$31))</f>
        <v>40</v>
      </c>
      <c r="L54" s="40">
        <v>7</v>
      </c>
      <c r="M54" s="7">
        <f>IF(ISBLANK(L54),"",LOOKUP(L54,Punkteraster!$A$2:$B$31))</f>
        <v>36</v>
      </c>
      <c r="N54" s="32"/>
      <c r="O54" s="42" t="str">
        <f>IF(ISBLANK(N54),"",LOOKUP(N54,Punkteraster!$A$2:$B$31))</f>
        <v/>
      </c>
      <c r="P54" s="40"/>
      <c r="Q54" s="7" t="str">
        <f>IF(ISBLANK(P54),"",LOOKUP(P54,Punkteraster!$A$2:$B$31))</f>
        <v/>
      </c>
      <c r="R54" s="32">
        <v>6</v>
      </c>
      <c r="S54" s="42">
        <f>IF(ISBLANK(R54),"",LOOKUP(R54,Punkteraster!$A$2:$B$31))</f>
        <v>40</v>
      </c>
      <c r="T54" s="40">
        <v>6</v>
      </c>
      <c r="U54" s="44">
        <f>IF(ISBLANK(T54),"",LOOKUP(T54,Punkteraster!$A$2:$B$31))</f>
        <v>40</v>
      </c>
      <c r="V54" s="84">
        <f t="shared" si="3"/>
        <v>232</v>
      </c>
      <c r="W54" s="4">
        <v>7</v>
      </c>
    </row>
    <row r="55" spans="1:23" ht="21">
      <c r="C55" s="28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28"/>
      <c r="V55" s="70">
        <f>SUM(V8:V18,V20:V33,V35:V38,V40:V46,V48:V54)</f>
        <v>13714</v>
      </c>
    </row>
    <row r="56" spans="1:23" ht="21">
      <c r="C56" s="22" t="s">
        <v>58</v>
      </c>
      <c r="D56" s="90">
        <v>34</v>
      </c>
      <c r="E56" s="91"/>
      <c r="F56" s="91"/>
      <c r="G56" s="91"/>
      <c r="H56" s="91">
        <v>39</v>
      </c>
      <c r="I56" s="91"/>
      <c r="J56" s="91"/>
      <c r="K56" s="91"/>
      <c r="L56" s="91">
        <v>37</v>
      </c>
      <c r="M56" s="91"/>
      <c r="N56" s="91"/>
      <c r="O56" s="91"/>
      <c r="P56" s="91"/>
      <c r="Q56" s="91"/>
      <c r="R56" s="91">
        <v>42</v>
      </c>
      <c r="S56" s="91"/>
      <c r="T56" s="91"/>
      <c r="U56" s="95"/>
      <c r="V56" s="72"/>
    </row>
    <row r="57" spans="1:23">
      <c r="C57" s="22"/>
      <c r="D57" s="77"/>
      <c r="U57" s="22"/>
    </row>
    <row r="58" spans="1:23" ht="24">
      <c r="C58" s="29" t="s">
        <v>8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80"/>
      <c r="V58" s="27"/>
    </row>
    <row r="59" spans="1:23" ht="24">
      <c r="C59" s="23" t="s">
        <v>9</v>
      </c>
      <c r="D59" s="96">
        <f>SUMIF($C$1:$C$91,"ASVÖ NTS",E1:E91)</f>
        <v>682</v>
      </c>
      <c r="E59" s="97"/>
      <c r="F59" s="98">
        <f>SUMIF($C$1:$C$91,"ASVÖ NTS",G1:G91)</f>
        <v>632</v>
      </c>
      <c r="G59" s="99"/>
      <c r="H59" s="96">
        <f>SUMIF($C$1:$C$91,"ASVÖ NTS",I1:I91)</f>
        <v>587</v>
      </c>
      <c r="I59" s="97"/>
      <c r="J59" s="98">
        <f>SUMIF($C$1:$C$91,"ASVÖ NTS",K1:K91)</f>
        <v>627</v>
      </c>
      <c r="K59" s="99"/>
      <c r="L59" s="96">
        <f>SUMIF($C$1:$C$91,"ASVÖ NTS",M1:M91)</f>
        <v>634</v>
      </c>
      <c r="M59" s="97"/>
      <c r="N59" s="98">
        <f>SUMIF($C$1:$C$91,"ASVÖ NTS",O1:O91)</f>
        <v>0</v>
      </c>
      <c r="O59" s="99"/>
      <c r="P59" s="96">
        <f>SUMIF($C$1:$C$91,"ASVÖ NTS",Q1:Q91)</f>
        <v>0</v>
      </c>
      <c r="Q59" s="97"/>
      <c r="R59" s="98">
        <f>SUMIF($C$1:$C$91,"ASVÖ NTS",S1:S91)</f>
        <v>428</v>
      </c>
      <c r="S59" s="99"/>
      <c r="T59" s="96">
        <f>SUMIF($C$1:$C$91,"ASVÖ NTS",U1:U91)</f>
        <v>441</v>
      </c>
      <c r="U59" s="100"/>
      <c r="V59" s="82">
        <f>SUM(D59:U59)</f>
        <v>4031</v>
      </c>
    </row>
    <row r="60" spans="1:23" ht="24">
      <c r="C60" s="23" t="s">
        <v>10</v>
      </c>
      <c r="D60" s="96">
        <f>SUMIF($C$1:$C$91,"ASVÖ SC Höhnhart",E1:E91)</f>
        <v>578</v>
      </c>
      <c r="E60" s="97"/>
      <c r="F60" s="98">
        <f>SUMIF($C$1:$C$91,"ASVÖ SC Höhnhart",G1:G91)</f>
        <v>724</v>
      </c>
      <c r="G60" s="99"/>
      <c r="H60" s="96">
        <f>SUMIF($C$1:$C$91,"ASVÖ SC Höhnhart",I1:I91)</f>
        <v>811</v>
      </c>
      <c r="I60" s="97"/>
      <c r="J60" s="98">
        <f>SUMIF($C$1:$C$91,"ASVÖ SC Höhnhart",K1:K91)</f>
        <v>886</v>
      </c>
      <c r="K60" s="99"/>
      <c r="L60" s="96">
        <f>SUMIF($C$1:$C$91,"ASVÖ SC Höhnhart",M1:M91)</f>
        <v>717</v>
      </c>
      <c r="M60" s="97"/>
      <c r="N60" s="98">
        <f>SUMIF($C$1:$C$91,"ASVÖ SC Höhnhart",O1:O91)</f>
        <v>0</v>
      </c>
      <c r="O60" s="99"/>
      <c r="P60" s="96">
        <f>SUMIF($C$1:$C$91,"ASVÖ SC Höhnhart",Q1:Q91)</f>
        <v>0</v>
      </c>
      <c r="Q60" s="97"/>
      <c r="R60" s="98">
        <f>SUMIF($C$1:$C$91,"ASVÖ SC Höhnhart",S1:S91)</f>
        <v>767</v>
      </c>
      <c r="S60" s="99"/>
      <c r="T60" s="96">
        <f>SUMIF($C$1:$C$91,"ASVÖ SC Höhnhart",U1:U91)</f>
        <v>783</v>
      </c>
      <c r="U60" s="100"/>
      <c r="V60" s="82">
        <f>SUM(D60:U60)</f>
        <v>5266</v>
      </c>
    </row>
    <row r="61" spans="1:23" ht="24">
      <c r="C61" s="25" t="s">
        <v>11</v>
      </c>
      <c r="D61" s="96">
        <f>SUMIF($C$1:$C$91,"UVB Hinzenbach",E1:E91)</f>
        <v>705</v>
      </c>
      <c r="E61" s="97"/>
      <c r="F61" s="98">
        <f>SUMIF($C$1:$C$91,"UVB Hinzenbach",G1:G91)</f>
        <v>695</v>
      </c>
      <c r="G61" s="99"/>
      <c r="H61" s="96">
        <f>SUMIF($C$1:$C$91,"UVB Hinzenbach",I1:I91)</f>
        <v>553</v>
      </c>
      <c r="I61" s="97"/>
      <c r="J61" s="98">
        <f>SUMIF($C$1:$C$91,"UVB Hinzenbach",K1:K91)</f>
        <v>557</v>
      </c>
      <c r="K61" s="99"/>
      <c r="L61" s="96">
        <f>SUMIF($C$1:$C$91,"UVB Hinzenbach",M1:M91)</f>
        <v>687</v>
      </c>
      <c r="M61" s="97"/>
      <c r="N61" s="98">
        <f>SUMIF($C$1:$C$91,"UVB Hinzenbach",O1:O91)</f>
        <v>0</v>
      </c>
      <c r="O61" s="99"/>
      <c r="P61" s="96">
        <f>SUMIF($C$1:$C$91,"UVB Hinzenbach",Q1:Q91)</f>
        <v>0</v>
      </c>
      <c r="Q61" s="97"/>
      <c r="R61" s="98">
        <f>SUMIF($C$1:$C$91,"UVB Hinzenbach",S1:S91)</f>
        <v>650</v>
      </c>
      <c r="S61" s="99"/>
      <c r="T61" s="96">
        <f>SUMIF($C$1:$C$91,"UVB Hinzenbach",U1:U91)</f>
        <v>570</v>
      </c>
      <c r="U61" s="100"/>
      <c r="V61" s="83">
        <f>SUM(D61:U61)</f>
        <v>4417</v>
      </c>
    </row>
    <row r="62" spans="1:23" ht="21">
      <c r="D62" s="120">
        <f>SUM(D59,D60,D61)</f>
        <v>1965</v>
      </c>
      <c r="E62" s="120"/>
      <c r="F62" s="120">
        <f>SUM(F59,F60,F61)</f>
        <v>2051</v>
      </c>
      <c r="G62" s="120"/>
      <c r="H62" s="120">
        <f>SUM(H59,H60,H61)</f>
        <v>1951</v>
      </c>
      <c r="I62" s="120"/>
      <c r="J62" s="120">
        <f>SUM(J59,J60,J61)</f>
        <v>2070</v>
      </c>
      <c r="K62" s="120"/>
      <c r="L62" s="120">
        <f>SUM(L59,L60,L61)</f>
        <v>2038</v>
      </c>
      <c r="M62" s="120"/>
      <c r="N62" s="120">
        <f>SUM(N59,N60,N61)</f>
        <v>0</v>
      </c>
      <c r="O62" s="120"/>
      <c r="P62" s="120">
        <f>SUM(P59,P60,P61)</f>
        <v>0</v>
      </c>
      <c r="Q62" s="120"/>
      <c r="R62" s="120">
        <f>SUM(R59,R60,R61)</f>
        <v>1845</v>
      </c>
      <c r="S62" s="120"/>
      <c r="T62" s="120">
        <f>SUM(T59,T60,T61)</f>
        <v>1794</v>
      </c>
      <c r="U62" s="120"/>
      <c r="W62" s="70">
        <f>SUM(D62:U62)</f>
        <v>13714</v>
      </c>
    </row>
    <row r="63" spans="1:23" ht="21">
      <c r="V63" s="70">
        <f>SUM(V59:V61)</f>
        <v>13714</v>
      </c>
      <c r="W63" s="46"/>
    </row>
    <row r="64" spans="1:23" ht="18.75">
      <c r="C64" s="46"/>
    </row>
    <row r="65" spans="1:22" ht="21">
      <c r="A65" t="s">
        <v>57</v>
      </c>
      <c r="C65" s="46"/>
      <c r="O65" s="71" t="s">
        <v>56</v>
      </c>
      <c r="V65" s="46"/>
    </row>
    <row r="66" spans="1:22" ht="18.75">
      <c r="C66" s="46"/>
    </row>
    <row r="67" spans="1:22" ht="18.75">
      <c r="C67" s="46"/>
    </row>
  </sheetData>
  <sortState xmlns:xlrd2="http://schemas.microsoft.com/office/spreadsheetml/2017/richdata2" ref="A48:W54">
    <sortCondition descending="1" ref="V48:V54"/>
  </sortState>
  <mergeCells count="73">
    <mergeCell ref="N62:O62"/>
    <mergeCell ref="P62:Q62"/>
    <mergeCell ref="R62:S62"/>
    <mergeCell ref="T62:U62"/>
    <mergeCell ref="D62:E62"/>
    <mergeCell ref="F62:G62"/>
    <mergeCell ref="H62:I62"/>
    <mergeCell ref="J62:K62"/>
    <mergeCell ref="L62:M62"/>
    <mergeCell ref="N5:O5"/>
    <mergeCell ref="R4:S4"/>
    <mergeCell ref="P4:Q4"/>
    <mergeCell ref="N4:O4"/>
    <mergeCell ref="T4:U4"/>
    <mergeCell ref="L59:M59"/>
    <mergeCell ref="A1:W3"/>
    <mergeCell ref="L4:M4"/>
    <mergeCell ref="J4:K4"/>
    <mergeCell ref="H4:I4"/>
    <mergeCell ref="F4:G4"/>
    <mergeCell ref="D4:E4"/>
    <mergeCell ref="P5:Q5"/>
    <mergeCell ref="R5:S5"/>
    <mergeCell ref="T5:U5"/>
    <mergeCell ref="D5:E5"/>
    <mergeCell ref="V4:W5"/>
    <mergeCell ref="F5:G5"/>
    <mergeCell ref="H5:I5"/>
    <mergeCell ref="J5:K5"/>
    <mergeCell ref="L5:M5"/>
    <mergeCell ref="R61:S61"/>
    <mergeCell ref="T59:U59"/>
    <mergeCell ref="N60:O60"/>
    <mergeCell ref="T61:U61"/>
    <mergeCell ref="P60:Q60"/>
    <mergeCell ref="R60:S60"/>
    <mergeCell ref="T60:U60"/>
    <mergeCell ref="N61:O61"/>
    <mergeCell ref="P61:Q61"/>
    <mergeCell ref="D61:E61"/>
    <mergeCell ref="F61:G61"/>
    <mergeCell ref="H61:I61"/>
    <mergeCell ref="J61:K61"/>
    <mergeCell ref="L61:M61"/>
    <mergeCell ref="A7:C7"/>
    <mergeCell ref="D7:W7"/>
    <mergeCell ref="A19:C19"/>
    <mergeCell ref="D19:W19"/>
    <mergeCell ref="D60:E60"/>
    <mergeCell ref="F60:G60"/>
    <mergeCell ref="H60:I60"/>
    <mergeCell ref="J60:K60"/>
    <mergeCell ref="L60:M60"/>
    <mergeCell ref="N59:O59"/>
    <mergeCell ref="P59:Q59"/>
    <mergeCell ref="R59:S59"/>
    <mergeCell ref="D59:E59"/>
    <mergeCell ref="F59:G59"/>
    <mergeCell ref="H59:I59"/>
    <mergeCell ref="J59:K59"/>
    <mergeCell ref="D56:G56"/>
    <mergeCell ref="H56:K56"/>
    <mergeCell ref="A34:C34"/>
    <mergeCell ref="D34:W34"/>
    <mergeCell ref="A39:C39"/>
    <mergeCell ref="D39:W39"/>
    <mergeCell ref="A47:C47"/>
    <mergeCell ref="D47:W47"/>
    <mergeCell ref="L56:M56"/>
    <mergeCell ref="N56:O56"/>
    <mergeCell ref="P56:Q56"/>
    <mergeCell ref="R56:S56"/>
    <mergeCell ref="T56:U56"/>
  </mergeCells>
  <pageMargins left="0.70866141732283472" right="0.70866141732283472" top="0.78740157480314965" bottom="0.78740157480314965" header="0.31496062992125984" footer="0.31496062992125984"/>
  <pageSetup paperSize="9" scale="43" fitToHeight="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ACCF-64E7-BF44-94ED-D2FFAAC00AE9}">
  <sheetPr>
    <pageSetUpPr fitToPage="1"/>
  </sheetPr>
  <dimension ref="A1:W62"/>
  <sheetViews>
    <sheetView tabSelected="1" zoomScale="118" zoomScaleNormal="50" workbookViewId="0">
      <selection sqref="A1:W52"/>
    </sheetView>
  </sheetViews>
  <sheetFormatPr baseColWidth="10" defaultRowHeight="15.75"/>
  <cols>
    <col min="1" max="1" width="29.5" customWidth="1"/>
    <col min="2" max="2" width="9.5" customWidth="1"/>
    <col min="3" max="3" width="21.5" customWidth="1"/>
    <col min="4" max="4" width="10.125" customWidth="1"/>
    <col min="22" max="22" width="11.875" customWidth="1"/>
  </cols>
  <sheetData>
    <row r="1" spans="1:23" ht="15.95" customHeight="1">
      <c r="A1" s="101" t="s">
        <v>18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3"/>
    </row>
    <row r="2" spans="1:23" ht="15.9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1:23" ht="108.9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3" ht="36" customHeight="1">
      <c r="A4" s="47"/>
      <c r="B4" s="47"/>
      <c r="C4" s="54"/>
      <c r="D4" s="137" t="s">
        <v>19</v>
      </c>
      <c r="E4" s="138"/>
      <c r="F4" s="139" t="s">
        <v>59</v>
      </c>
      <c r="G4" s="140"/>
      <c r="H4" s="141" t="s">
        <v>65</v>
      </c>
      <c r="I4" s="138"/>
      <c r="J4" s="139" t="s">
        <v>59</v>
      </c>
      <c r="K4" s="140"/>
      <c r="L4" s="141"/>
      <c r="M4" s="138"/>
      <c r="N4" s="139"/>
      <c r="O4" s="140"/>
      <c r="P4" s="141"/>
      <c r="Q4" s="138"/>
      <c r="R4" s="142"/>
      <c r="S4" s="140"/>
      <c r="T4" s="144"/>
      <c r="U4" s="145"/>
      <c r="V4" s="116" t="s">
        <v>7</v>
      </c>
      <c r="W4" s="117"/>
    </row>
    <row r="5" spans="1:23" ht="36" customHeight="1">
      <c r="A5" s="1"/>
      <c r="B5" s="1"/>
      <c r="C5" s="55"/>
      <c r="D5" s="143">
        <v>45542</v>
      </c>
      <c r="E5" s="129"/>
      <c r="F5" s="126">
        <v>45584</v>
      </c>
      <c r="G5" s="127"/>
      <c r="H5" s="128">
        <v>45656</v>
      </c>
      <c r="I5" s="129"/>
      <c r="J5" s="126">
        <v>45724</v>
      </c>
      <c r="K5" s="127"/>
      <c r="L5" s="128"/>
      <c r="M5" s="129"/>
      <c r="N5" s="126"/>
      <c r="O5" s="127"/>
      <c r="P5" s="128"/>
      <c r="Q5" s="129"/>
      <c r="R5" s="130"/>
      <c r="S5" s="127"/>
      <c r="T5" s="131"/>
      <c r="U5" s="132"/>
      <c r="V5" s="116"/>
      <c r="W5" s="117"/>
    </row>
    <row r="6" spans="1:23" ht="21.75" thickBot="1">
      <c r="A6" s="16" t="s">
        <v>6</v>
      </c>
      <c r="B6" s="16" t="s">
        <v>0</v>
      </c>
      <c r="C6" s="56" t="s">
        <v>1</v>
      </c>
      <c r="D6" s="17" t="s">
        <v>2</v>
      </c>
      <c r="E6" s="18" t="s">
        <v>3</v>
      </c>
      <c r="F6" s="49" t="s">
        <v>2</v>
      </c>
      <c r="G6" s="30" t="s">
        <v>3</v>
      </c>
      <c r="H6" s="50" t="s">
        <v>2</v>
      </c>
      <c r="I6" s="18" t="s">
        <v>3</v>
      </c>
      <c r="J6" s="49" t="s">
        <v>2</v>
      </c>
      <c r="K6" s="30" t="s">
        <v>3</v>
      </c>
      <c r="L6" s="17" t="s">
        <v>2</v>
      </c>
      <c r="M6" s="51" t="s">
        <v>3</v>
      </c>
      <c r="N6" s="52" t="s">
        <v>2</v>
      </c>
      <c r="O6" s="33" t="s">
        <v>3</v>
      </c>
      <c r="P6" s="48" t="s">
        <v>2</v>
      </c>
      <c r="Q6" s="19" t="s">
        <v>3</v>
      </c>
      <c r="R6" s="34" t="s">
        <v>2</v>
      </c>
      <c r="S6" s="53" t="s">
        <v>3</v>
      </c>
      <c r="T6" s="58" t="s">
        <v>2</v>
      </c>
      <c r="U6" s="57" t="s">
        <v>3</v>
      </c>
      <c r="V6" s="20" t="s">
        <v>4</v>
      </c>
      <c r="W6" s="21" t="s">
        <v>5</v>
      </c>
    </row>
    <row r="7" spans="1:23" ht="35.25" thickTop="1">
      <c r="A7" s="121" t="s">
        <v>12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2"/>
    </row>
    <row r="8" spans="1:23" ht="24">
      <c r="A8" s="13" t="s">
        <v>21</v>
      </c>
      <c r="B8" s="74">
        <v>2017</v>
      </c>
      <c r="C8" s="2" t="s">
        <v>10</v>
      </c>
      <c r="D8" s="11">
        <v>1</v>
      </c>
      <c r="E8" s="38">
        <f>IF(ISBLANK(D8),"",LOOKUP(D8,Punkteraster!$A$2:$B$31))</f>
        <v>100</v>
      </c>
      <c r="F8" s="32">
        <v>1</v>
      </c>
      <c r="G8" s="41">
        <f>IF(ISBLANK(F8),"",LOOKUP(F8,Punkteraster!$A$2:$B$31))</f>
        <v>100</v>
      </c>
      <c r="H8" s="40">
        <v>4</v>
      </c>
      <c r="I8" s="38">
        <f>IF(ISBLANK(H8),"",LOOKUP(H8,Punkteraster!$A$2:$B$31))</f>
        <v>50</v>
      </c>
      <c r="J8" s="32">
        <v>1</v>
      </c>
      <c r="K8" s="41">
        <f>IF(ISBLANK(J8),"",LOOKUP(J8,Punkteraster!$A$2:$B$31))</f>
        <v>100</v>
      </c>
      <c r="L8" s="40"/>
      <c r="M8" s="38" t="str">
        <f>IF(ISBLANK(L8),"",LOOKUP(L8,Punkteraster!$A$2:$B$31))</f>
        <v/>
      </c>
      <c r="N8" s="32"/>
      <c r="O8" s="41" t="str">
        <f>IF(ISBLANK(N8),"",LOOKUP(N8,Punkteraster!$A$2:$B$31))</f>
        <v/>
      </c>
      <c r="P8" s="40"/>
      <c r="Q8" s="38" t="str">
        <f>IF(ISBLANK(P8),"",LOOKUP(P8,Punkteraster!$A$2:$B$31))</f>
        <v/>
      </c>
      <c r="R8" s="32"/>
      <c r="S8" s="41" t="str">
        <f>IF(ISBLANK(R8),"",LOOKUP(R8,Punkteraster!$A$2:$B$31))</f>
        <v/>
      </c>
      <c r="T8" s="40"/>
      <c r="U8" s="43" t="str">
        <f>IF(ISBLANK(T8),"",LOOKUP(T8,Punkteraster!$A$2:$B$31))</f>
        <v/>
      </c>
      <c r="V8" s="86">
        <f t="shared" ref="V8:V16" si="0">SUM(E8,G8,I8,K8,M8,O8,Q8,S8,U8)</f>
        <v>350</v>
      </c>
      <c r="W8" s="39">
        <v>1</v>
      </c>
    </row>
    <row r="9" spans="1:23" ht="24">
      <c r="A9" s="12" t="s">
        <v>25</v>
      </c>
      <c r="B9" s="73">
        <v>2016</v>
      </c>
      <c r="C9" s="9" t="s">
        <v>10</v>
      </c>
      <c r="D9" s="10">
        <v>5</v>
      </c>
      <c r="E9" s="7">
        <f>IF(ISBLANK(D9),"",LOOKUP(D9,Punkteraster!$A$2:$B$31))</f>
        <v>45</v>
      </c>
      <c r="F9" s="31">
        <v>2</v>
      </c>
      <c r="G9" s="42">
        <f>IF(ISBLANK(F9),"",LOOKUP(F9,Punkteraster!$A$2:$B$31))</f>
        <v>80</v>
      </c>
      <c r="H9" s="8">
        <v>1</v>
      </c>
      <c r="I9" s="7">
        <f>IF(ISBLANK(H9),"",LOOKUP(H9,Punkteraster!$A$2:$B$31))</f>
        <v>100</v>
      </c>
      <c r="J9" s="31">
        <v>4</v>
      </c>
      <c r="K9" s="42">
        <f>IF(ISBLANK(J9),"",LOOKUP(J9,Punkteraster!$A$2:$B$31))</f>
        <v>50</v>
      </c>
      <c r="L9" s="8"/>
      <c r="M9" s="7" t="str">
        <f>IF(ISBLANK(L9),"",LOOKUP(L9,Punkteraster!$A$2:$B$31))</f>
        <v/>
      </c>
      <c r="N9" s="31"/>
      <c r="O9" s="42" t="str">
        <f>IF(ISBLANK(N9),"",LOOKUP(N9,Punkteraster!$A$2:$B$31))</f>
        <v/>
      </c>
      <c r="P9" s="8"/>
      <c r="Q9" s="7" t="str">
        <f>IF(ISBLANK(P9),"",LOOKUP(P9,Punkteraster!$A$2:$B$31))</f>
        <v/>
      </c>
      <c r="R9" s="31"/>
      <c r="S9" s="42" t="str">
        <f>IF(ISBLANK(R9),"",LOOKUP(R9,Punkteraster!$A$2:$B$31))</f>
        <v/>
      </c>
      <c r="T9" s="8"/>
      <c r="U9" s="44" t="str">
        <f>IF(ISBLANK(T9),"",LOOKUP(T9,Punkteraster!$A$2:$B$31))</f>
        <v/>
      </c>
      <c r="V9" s="86">
        <f t="shared" si="0"/>
        <v>275</v>
      </c>
      <c r="W9" s="4">
        <v>2</v>
      </c>
    </row>
    <row r="10" spans="1:23" ht="24">
      <c r="A10" s="13" t="s">
        <v>22</v>
      </c>
      <c r="B10" s="74">
        <v>2016</v>
      </c>
      <c r="C10" s="2" t="s">
        <v>9</v>
      </c>
      <c r="D10" s="11">
        <v>2</v>
      </c>
      <c r="E10" s="7">
        <f>IF(ISBLANK(D10),"",LOOKUP(D10,Punkteraster!$A$2:$B$31))</f>
        <v>80</v>
      </c>
      <c r="F10" s="32">
        <v>4</v>
      </c>
      <c r="G10" s="42">
        <f>IF(ISBLANK(F10),"",LOOKUP(F10,Punkteraster!$A$2:$B$31))</f>
        <v>50</v>
      </c>
      <c r="H10" s="40">
        <v>2</v>
      </c>
      <c r="I10" s="7">
        <f>IF(ISBLANK(H10),"",LOOKUP(H10,Punkteraster!$A$2:$B$31))</f>
        <v>80</v>
      </c>
      <c r="J10" s="32">
        <v>3</v>
      </c>
      <c r="K10" s="42">
        <f>IF(ISBLANK(J10),"",LOOKUP(J10,Punkteraster!$A$2:$B$31))</f>
        <v>60</v>
      </c>
      <c r="L10" s="40"/>
      <c r="M10" s="7" t="str">
        <f>IF(ISBLANK(L10),"",LOOKUP(L10,Punkteraster!$A$2:$B$31))</f>
        <v/>
      </c>
      <c r="N10" s="32"/>
      <c r="O10" s="42" t="str">
        <f>IF(ISBLANK(N10),"",LOOKUP(N10,Punkteraster!$A$2:$B$31))</f>
        <v/>
      </c>
      <c r="P10" s="40"/>
      <c r="Q10" s="7" t="str">
        <f>IF(ISBLANK(P10),"",LOOKUP(P10,Punkteraster!$A$2:$B$31))</f>
        <v/>
      </c>
      <c r="R10" s="32"/>
      <c r="S10" s="42" t="str">
        <f>IF(ISBLANK(R10),"",LOOKUP(R10,Punkteraster!$A$2:$B$31))</f>
        <v/>
      </c>
      <c r="T10" s="40"/>
      <c r="U10" s="44" t="str">
        <f>IF(ISBLANK(T10),"",LOOKUP(T10,Punkteraster!$A$2:$B$31))</f>
        <v/>
      </c>
      <c r="V10" s="86">
        <f t="shared" si="0"/>
        <v>270</v>
      </c>
      <c r="W10" s="4">
        <v>3</v>
      </c>
    </row>
    <row r="11" spans="1:23" ht="24">
      <c r="A11" s="12" t="s">
        <v>24</v>
      </c>
      <c r="B11" s="73">
        <v>2016</v>
      </c>
      <c r="C11" s="9" t="s">
        <v>9</v>
      </c>
      <c r="D11" s="10">
        <v>3</v>
      </c>
      <c r="E11" s="7">
        <f>IF(ISBLANK(D11),"",LOOKUP(D11,Punkteraster!$A$2:$B$31))</f>
        <v>60</v>
      </c>
      <c r="F11" s="31">
        <v>5</v>
      </c>
      <c r="G11" s="42">
        <f>IF(ISBLANK(F11),"",LOOKUP(F11,Punkteraster!$A$2:$B$31))</f>
        <v>45</v>
      </c>
      <c r="H11" s="8">
        <v>3</v>
      </c>
      <c r="I11" s="7">
        <f>IF(ISBLANK(H11),"",LOOKUP(H11,Punkteraster!$A$2:$B$31))</f>
        <v>60</v>
      </c>
      <c r="J11" s="31">
        <v>2</v>
      </c>
      <c r="K11" s="42">
        <f>IF(ISBLANK(J11),"",LOOKUP(J11,Punkteraster!$A$2:$B$31))</f>
        <v>80</v>
      </c>
      <c r="L11" s="8"/>
      <c r="M11" s="7" t="str">
        <f>IF(ISBLANK(L11),"",LOOKUP(L11,Punkteraster!$A$2:$B$31))</f>
        <v/>
      </c>
      <c r="N11" s="31"/>
      <c r="O11" s="42" t="str">
        <f>IF(ISBLANK(N11),"",LOOKUP(N11,Punkteraster!$A$2:$B$31))</f>
        <v/>
      </c>
      <c r="P11" s="8"/>
      <c r="Q11" s="7" t="str">
        <f>IF(ISBLANK(P11),"",LOOKUP(P11,Punkteraster!$A$2:$B$31))</f>
        <v/>
      </c>
      <c r="R11" s="31"/>
      <c r="S11" s="42" t="str">
        <f>IF(ISBLANK(R11),"",LOOKUP(R11,Punkteraster!$A$2:$B$31))</f>
        <v/>
      </c>
      <c r="T11" s="8"/>
      <c r="U11" s="44" t="str">
        <f>IF(ISBLANK(T11),"",LOOKUP(T11,Punkteraster!$A$2:$B$31))</f>
        <v/>
      </c>
      <c r="V11" s="86">
        <f t="shared" si="0"/>
        <v>245</v>
      </c>
      <c r="W11" s="4">
        <v>4</v>
      </c>
    </row>
    <row r="12" spans="1:23" ht="24">
      <c r="A12" s="13" t="s">
        <v>23</v>
      </c>
      <c r="B12" s="74">
        <v>2016</v>
      </c>
      <c r="C12" s="2" t="s">
        <v>9</v>
      </c>
      <c r="D12" s="11">
        <v>4</v>
      </c>
      <c r="E12" s="7">
        <f>IF(ISBLANK(D12),"",LOOKUP(D12,Punkteraster!$A$2:$B$31))</f>
        <v>50</v>
      </c>
      <c r="F12" s="32">
        <v>3</v>
      </c>
      <c r="G12" s="42">
        <f>IF(ISBLANK(F12),"",LOOKUP(F12,Punkteraster!$A$2:$B$31))</f>
        <v>60</v>
      </c>
      <c r="H12" s="40">
        <v>5</v>
      </c>
      <c r="I12" s="7">
        <f>IF(ISBLANK(H12),"",LOOKUP(H12,Punkteraster!$A$2:$B$31))</f>
        <v>45</v>
      </c>
      <c r="J12" s="32">
        <v>5</v>
      </c>
      <c r="K12" s="42">
        <f>IF(ISBLANK(J12),"",LOOKUP(J12,Punkteraster!$A$2:$B$31))</f>
        <v>45</v>
      </c>
      <c r="L12" s="40"/>
      <c r="M12" s="7" t="str">
        <f>IF(ISBLANK(L12),"",LOOKUP(L12,Punkteraster!$A$2:$B$31))</f>
        <v/>
      </c>
      <c r="N12" s="32"/>
      <c r="O12" s="42" t="str">
        <f>IF(ISBLANK(N12),"",LOOKUP(N12,Punkteraster!$A$2:$B$31))</f>
        <v/>
      </c>
      <c r="P12" s="40"/>
      <c r="Q12" s="7" t="str">
        <f>IF(ISBLANK(P12),"",LOOKUP(P12,Punkteraster!$A$2:$B$31))</f>
        <v/>
      </c>
      <c r="R12" s="32"/>
      <c r="S12" s="42" t="str">
        <f>IF(ISBLANK(R12),"",LOOKUP(R12,Punkteraster!$A$2:$B$31))</f>
        <v/>
      </c>
      <c r="T12" s="40"/>
      <c r="U12" s="44" t="str">
        <f>IF(ISBLANK(T12),"",LOOKUP(T12,Punkteraster!$A$2:$B$31))</f>
        <v/>
      </c>
      <c r="V12" s="86">
        <f t="shared" si="0"/>
        <v>200</v>
      </c>
      <c r="W12" s="4">
        <v>5</v>
      </c>
    </row>
    <row r="13" spans="1:23" ht="24">
      <c r="A13" s="12" t="s">
        <v>26</v>
      </c>
      <c r="B13" s="73">
        <v>2016</v>
      </c>
      <c r="C13" s="9" t="s">
        <v>11</v>
      </c>
      <c r="D13" s="10">
        <v>6</v>
      </c>
      <c r="E13" s="7">
        <f>IF(ISBLANK(D13),"",LOOKUP(D13,Punkteraster!$A$2:$B$31))</f>
        <v>40</v>
      </c>
      <c r="F13" s="31">
        <v>7</v>
      </c>
      <c r="G13" s="42">
        <f>IF(ISBLANK(F13),"",LOOKUP(F13,Punkteraster!$A$2:$B$31))</f>
        <v>36</v>
      </c>
      <c r="H13" s="8">
        <v>7</v>
      </c>
      <c r="I13" s="7">
        <f>IF(ISBLANK(H13),"",LOOKUP(H13,Punkteraster!$A$2:$B$31))</f>
        <v>36</v>
      </c>
      <c r="J13" s="31">
        <v>7</v>
      </c>
      <c r="K13" s="42">
        <f>IF(ISBLANK(J13),"",LOOKUP(J13,Punkteraster!$A$2:$B$31))</f>
        <v>36</v>
      </c>
      <c r="L13" s="8"/>
      <c r="M13" s="7" t="str">
        <f>IF(ISBLANK(L13),"",LOOKUP(L13,Punkteraster!$A$2:$B$31))</f>
        <v/>
      </c>
      <c r="N13" s="31"/>
      <c r="O13" s="42" t="str">
        <f>IF(ISBLANK(N13),"",LOOKUP(N13,Punkteraster!$A$2:$B$31))</f>
        <v/>
      </c>
      <c r="P13" s="8"/>
      <c r="Q13" s="7" t="str">
        <f>IF(ISBLANK(P13),"",LOOKUP(P13,Punkteraster!$A$2:$B$31))</f>
        <v/>
      </c>
      <c r="R13" s="31"/>
      <c r="S13" s="42" t="str">
        <f>IF(ISBLANK(R13),"",LOOKUP(R13,Punkteraster!$A$2:$B$31))</f>
        <v/>
      </c>
      <c r="T13" s="8"/>
      <c r="U13" s="44" t="str">
        <f>IF(ISBLANK(T13),"",LOOKUP(T13,Punkteraster!$A$2:$B$31))</f>
        <v/>
      </c>
      <c r="V13" s="86">
        <f t="shared" si="0"/>
        <v>148</v>
      </c>
      <c r="W13" s="4">
        <v>6</v>
      </c>
    </row>
    <row r="14" spans="1:23" ht="24">
      <c r="A14" s="13" t="s">
        <v>60</v>
      </c>
      <c r="B14" s="74">
        <v>2016</v>
      </c>
      <c r="C14" s="2" t="s">
        <v>10</v>
      </c>
      <c r="D14" s="11"/>
      <c r="E14" s="7" t="str">
        <f>IF(ISBLANK(D14),"",LOOKUP(D14,Punkteraster!$A$2:$B$31))</f>
        <v/>
      </c>
      <c r="F14" s="32">
        <v>8</v>
      </c>
      <c r="G14" s="42">
        <f>IF(ISBLANK(F14),"",LOOKUP(F14,Punkteraster!$A$2:$B$31))</f>
        <v>32</v>
      </c>
      <c r="H14" s="40">
        <v>6</v>
      </c>
      <c r="I14" s="7">
        <f>IF(ISBLANK(H14),"",LOOKUP(H14,Punkteraster!$A$2:$B$31))</f>
        <v>40</v>
      </c>
      <c r="J14" s="32">
        <v>6</v>
      </c>
      <c r="K14" s="42">
        <f>IF(ISBLANK(J14),"",LOOKUP(J14,Punkteraster!$A$2:$B$31))</f>
        <v>40</v>
      </c>
      <c r="L14" s="40"/>
      <c r="M14" s="7" t="str">
        <f>IF(ISBLANK(L14),"",LOOKUP(L14,Punkteraster!$A$2:$B$31))</f>
        <v/>
      </c>
      <c r="N14" s="32"/>
      <c r="O14" s="42" t="str">
        <f>IF(ISBLANK(N14),"",LOOKUP(N14,Punkteraster!$A$2:$B$31))</f>
        <v/>
      </c>
      <c r="P14" s="40"/>
      <c r="Q14" s="7" t="str">
        <f>IF(ISBLANK(P14),"",LOOKUP(P14,Punkteraster!$A$2:$B$31))</f>
        <v/>
      </c>
      <c r="R14" s="32"/>
      <c r="S14" s="42" t="str">
        <f>IF(ISBLANK(R14),"",LOOKUP(R14,Punkteraster!$A$2:$B$31))</f>
        <v/>
      </c>
      <c r="T14" s="40"/>
      <c r="U14" s="44" t="str">
        <f>IF(ISBLANK(T14),"",LOOKUP(T14,Punkteraster!$A$2:$B$31))</f>
        <v/>
      </c>
      <c r="V14" s="86">
        <f t="shared" si="0"/>
        <v>112</v>
      </c>
      <c r="W14" s="4">
        <v>7</v>
      </c>
    </row>
    <row r="15" spans="1:23" ht="24">
      <c r="A15" s="12" t="s">
        <v>64</v>
      </c>
      <c r="B15" s="73">
        <v>2016</v>
      </c>
      <c r="C15" s="9" t="s">
        <v>10</v>
      </c>
      <c r="D15" s="10"/>
      <c r="E15" s="7" t="str">
        <f>IF(ISBLANK(D15),"",LOOKUP(D15,Punkteraster!$A$2:$B$31))</f>
        <v/>
      </c>
      <c r="F15" s="31"/>
      <c r="G15" s="42" t="str">
        <f>IF(ISBLANK(F15),"",LOOKUP(F15,Punkteraster!$A$2:$B$31))</f>
        <v/>
      </c>
      <c r="H15" s="8">
        <v>8</v>
      </c>
      <c r="I15" s="7">
        <f>IF(ISBLANK(H15),"",LOOKUP(H15,Punkteraster!$A$2:$B$31))</f>
        <v>32</v>
      </c>
      <c r="J15" s="31">
        <v>8</v>
      </c>
      <c r="K15" s="42">
        <f>IF(ISBLANK(J15),"",LOOKUP(J15,Punkteraster!$A$2:$B$31))</f>
        <v>32</v>
      </c>
      <c r="L15" s="8"/>
      <c r="M15" s="7" t="str">
        <f>IF(ISBLANK(L15),"",LOOKUP(L15,Punkteraster!$A$2:$B$31))</f>
        <v/>
      </c>
      <c r="N15" s="31"/>
      <c r="O15" s="42" t="str">
        <f>IF(ISBLANK(N15),"",LOOKUP(N15,Punkteraster!$A$2:$B$31))</f>
        <v/>
      </c>
      <c r="P15" s="8"/>
      <c r="Q15" s="7" t="str">
        <f>IF(ISBLANK(P15),"",LOOKUP(P15,Punkteraster!$A$2:$B$31))</f>
        <v/>
      </c>
      <c r="R15" s="31"/>
      <c r="S15" s="42" t="str">
        <f>IF(ISBLANK(R15),"",LOOKUP(R15,Punkteraster!$A$2:$B$31))</f>
        <v/>
      </c>
      <c r="T15" s="8"/>
      <c r="U15" s="44" t="str">
        <f>IF(ISBLANK(T15),"",LOOKUP(T15,Punkteraster!$A$2:$B$31))</f>
        <v/>
      </c>
      <c r="V15" s="86">
        <f t="shared" si="0"/>
        <v>64</v>
      </c>
      <c r="W15" s="4">
        <v>8</v>
      </c>
    </row>
    <row r="16" spans="1:23" ht="24.75" thickBot="1">
      <c r="A16" s="13" t="s">
        <v>61</v>
      </c>
      <c r="B16" s="74">
        <v>2017</v>
      </c>
      <c r="C16" s="2" t="s">
        <v>10</v>
      </c>
      <c r="D16" s="11"/>
      <c r="E16" s="7" t="str">
        <f>IF(ISBLANK(D16),"",LOOKUP(D16,Punkteraster!$A$2:$B$31))</f>
        <v/>
      </c>
      <c r="F16" s="32">
        <v>6</v>
      </c>
      <c r="G16" s="42">
        <f>IF(ISBLANK(F16),"",LOOKUP(F16,Punkteraster!$A$2:$B$31))</f>
        <v>40</v>
      </c>
      <c r="H16" s="40"/>
      <c r="I16" s="7" t="str">
        <f>IF(ISBLANK(H16),"",LOOKUP(H16,Punkteraster!$A$2:$B$31))</f>
        <v/>
      </c>
      <c r="J16" s="32"/>
      <c r="K16" s="42" t="str">
        <f>IF(ISBLANK(J16),"",LOOKUP(J16,Punkteraster!$A$2:$B$31))</f>
        <v/>
      </c>
      <c r="L16" s="40"/>
      <c r="M16" s="7" t="str">
        <f>IF(ISBLANK(L16),"",LOOKUP(L16,Punkteraster!$A$2:$B$31))</f>
        <v/>
      </c>
      <c r="N16" s="32"/>
      <c r="O16" s="42" t="str">
        <f>IF(ISBLANK(N16),"",LOOKUP(N16,Punkteraster!$A$2:$B$31))</f>
        <v/>
      </c>
      <c r="P16" s="40"/>
      <c r="Q16" s="7" t="str">
        <f>IF(ISBLANK(P16),"",LOOKUP(P16,Punkteraster!$A$2:$B$31))</f>
        <v/>
      </c>
      <c r="R16" s="32"/>
      <c r="S16" s="42" t="str">
        <f>IF(ISBLANK(R16),"",LOOKUP(R16,Punkteraster!$A$2:$B$31))</f>
        <v/>
      </c>
      <c r="T16" s="40"/>
      <c r="U16" s="44" t="str">
        <f>IF(ISBLANK(T16),"",LOOKUP(T16,Punkteraster!$A$2:$B$31))</f>
        <v/>
      </c>
      <c r="V16" s="86">
        <f t="shared" si="0"/>
        <v>40</v>
      </c>
      <c r="W16" s="4">
        <v>9</v>
      </c>
    </row>
    <row r="17" spans="1:23" ht="35.25" thickTop="1">
      <c r="A17" s="121" t="s">
        <v>13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2"/>
    </row>
    <row r="18" spans="1:23" ht="24">
      <c r="A18" s="13" t="s">
        <v>28</v>
      </c>
      <c r="B18" s="59">
        <v>2015</v>
      </c>
      <c r="C18" s="2" t="s">
        <v>11</v>
      </c>
      <c r="D18" s="11">
        <v>1</v>
      </c>
      <c r="E18" s="6">
        <f>IF(ISBLANK(D18),"",LOOKUP(D18,Punkteraster!$A$2:$B$31))</f>
        <v>100</v>
      </c>
      <c r="F18" s="32">
        <v>2</v>
      </c>
      <c r="G18" s="41">
        <f>IF(ISBLANK(F18),"",LOOKUP(F18,Punkteraster!$A$2:$B$31))</f>
        <v>80</v>
      </c>
      <c r="H18" s="40">
        <v>2</v>
      </c>
      <c r="I18" s="6">
        <f>IF(ISBLANK(H18),"",LOOKUP(H18,Punkteraster!$A$2:$B$31))</f>
        <v>80</v>
      </c>
      <c r="J18" s="32">
        <v>1</v>
      </c>
      <c r="K18" s="41">
        <f>IF(ISBLANK(J18),"",LOOKUP(J18,Punkteraster!$A$2:$B$31))</f>
        <v>100</v>
      </c>
      <c r="L18" s="40"/>
      <c r="M18" s="6" t="str">
        <f>IF(ISBLANK(L18),"",LOOKUP(L18,Punkteraster!$A$2:$B$31))</f>
        <v/>
      </c>
      <c r="N18" s="32"/>
      <c r="O18" s="41" t="str">
        <f>IF(ISBLANK(N18),"",LOOKUP(N18,Punkteraster!$A$2:$B$31))</f>
        <v/>
      </c>
      <c r="P18" s="40"/>
      <c r="Q18" s="6" t="str">
        <f>IF(ISBLANK(P18),"",LOOKUP(P18,Punkteraster!$A$2:$B$31))</f>
        <v/>
      </c>
      <c r="R18" s="32"/>
      <c r="S18" s="41" t="str">
        <f>IF(ISBLANK(R18),"",LOOKUP(R18,Punkteraster!$A$2:$B$31))</f>
        <v/>
      </c>
      <c r="T18" s="40"/>
      <c r="U18" s="43" t="str">
        <f>IF(ISBLANK(T18),"",LOOKUP(T18,Punkteraster!$A$2:$B$31))</f>
        <v/>
      </c>
      <c r="V18" s="86">
        <f t="shared" ref="V18:V31" si="1">SUM(E18,G18,I18,K18,M18,O18,Q18,S18,U18)</f>
        <v>360</v>
      </c>
      <c r="W18" s="39">
        <v>1</v>
      </c>
    </row>
    <row r="19" spans="1:23" ht="24">
      <c r="A19" s="12" t="s">
        <v>30</v>
      </c>
      <c r="B19" s="60">
        <v>2015</v>
      </c>
      <c r="C19" s="9" t="s">
        <v>10</v>
      </c>
      <c r="D19" s="10">
        <v>3</v>
      </c>
      <c r="E19" s="7">
        <f>IF(ISBLANK(D19),"",LOOKUP(D19,Punkteraster!$A$2:$B$31))</f>
        <v>60</v>
      </c>
      <c r="F19" s="31">
        <v>5</v>
      </c>
      <c r="G19" s="42">
        <f>IF(ISBLANK(F19),"",LOOKUP(F19,Punkteraster!$A$2:$B$31))</f>
        <v>45</v>
      </c>
      <c r="H19" s="8">
        <v>1</v>
      </c>
      <c r="I19" s="7">
        <f>IF(ISBLANK(H19),"",LOOKUP(H19,Punkteraster!$A$2:$B$31))</f>
        <v>100</v>
      </c>
      <c r="J19" s="31">
        <v>3</v>
      </c>
      <c r="K19" s="42">
        <f>IF(ISBLANK(J19),"",LOOKUP(J19,Punkteraster!$A$2:$B$31))</f>
        <v>60</v>
      </c>
      <c r="L19" s="8"/>
      <c r="M19" s="7" t="str">
        <f>IF(ISBLANK(L19),"",LOOKUP(L19,Punkteraster!$A$2:$B$31))</f>
        <v/>
      </c>
      <c r="N19" s="31"/>
      <c r="O19" s="42" t="str">
        <f>IF(ISBLANK(N19),"",LOOKUP(N19,Punkteraster!$A$2:$B$31))</f>
        <v/>
      </c>
      <c r="P19" s="8"/>
      <c r="Q19" s="7" t="str">
        <f>IF(ISBLANK(P19),"",LOOKUP(P19,Punkteraster!$A$2:$B$31))</f>
        <v/>
      </c>
      <c r="R19" s="31"/>
      <c r="S19" s="42" t="str">
        <f>IF(ISBLANK(R19),"",LOOKUP(R19,Punkteraster!$A$2:$B$31))</f>
        <v/>
      </c>
      <c r="T19" s="8"/>
      <c r="U19" s="44" t="str">
        <f>IF(ISBLANK(T19),"",LOOKUP(T19,Punkteraster!$A$2:$B$31))</f>
        <v/>
      </c>
      <c r="V19" s="86">
        <f t="shared" si="1"/>
        <v>265</v>
      </c>
      <c r="W19" s="4">
        <v>2</v>
      </c>
    </row>
    <row r="20" spans="1:23" ht="24">
      <c r="A20" s="13" t="s">
        <v>27</v>
      </c>
      <c r="B20" s="59">
        <v>2014</v>
      </c>
      <c r="C20" s="2" t="s">
        <v>11</v>
      </c>
      <c r="D20" s="10">
        <v>2</v>
      </c>
      <c r="E20" s="7">
        <f>IF(ISBLANK(D20),"",LOOKUP(D20,Punkteraster!$A$2:$B$31))</f>
        <v>80</v>
      </c>
      <c r="F20" s="31">
        <v>3</v>
      </c>
      <c r="G20" s="42">
        <f>IF(ISBLANK(F20),"",LOOKUP(F20,Punkteraster!$A$2:$B$31))</f>
        <v>60</v>
      </c>
      <c r="H20" s="8">
        <v>3</v>
      </c>
      <c r="I20" s="7">
        <f>IF(ISBLANK(H20),"",LOOKUP(H20,Punkteraster!$A$2:$B$31))</f>
        <v>60</v>
      </c>
      <c r="J20" s="31">
        <v>4</v>
      </c>
      <c r="K20" s="42">
        <f>IF(ISBLANK(J20),"",LOOKUP(J20,Punkteraster!$A$2:$B$31))</f>
        <v>50</v>
      </c>
      <c r="L20" s="8"/>
      <c r="M20" s="7" t="str">
        <f>IF(ISBLANK(L20),"",LOOKUP(L20,Punkteraster!$A$2:$B$31))</f>
        <v/>
      </c>
      <c r="N20" s="31"/>
      <c r="O20" s="42" t="str">
        <f>IF(ISBLANK(N20),"",LOOKUP(N20,Punkteraster!$A$2:$B$31))</f>
        <v/>
      </c>
      <c r="P20" s="8"/>
      <c r="Q20" s="7" t="str">
        <f>IF(ISBLANK(P20),"",LOOKUP(P20,Punkteraster!$A$2:$B$31))</f>
        <v/>
      </c>
      <c r="R20" s="31"/>
      <c r="S20" s="42" t="str">
        <f>IF(ISBLANK(R20),"",LOOKUP(R20,Punkteraster!$A$2:$B$31))</f>
        <v/>
      </c>
      <c r="T20" s="8"/>
      <c r="U20" s="44" t="str">
        <f>IF(ISBLANK(T20),"",LOOKUP(T20,Punkteraster!$A$2:$B$31))</f>
        <v/>
      </c>
      <c r="V20" s="86">
        <f t="shared" si="1"/>
        <v>250</v>
      </c>
      <c r="W20" s="4">
        <v>3</v>
      </c>
    </row>
    <row r="21" spans="1:23" ht="24">
      <c r="A21" s="12" t="s">
        <v>31</v>
      </c>
      <c r="B21" s="60">
        <v>2014</v>
      </c>
      <c r="C21" s="9" t="s">
        <v>10</v>
      </c>
      <c r="D21" s="11"/>
      <c r="E21" s="7" t="str">
        <f>IF(ISBLANK(D21),"",LOOKUP(D21,Punkteraster!$A$2:$B$31))</f>
        <v/>
      </c>
      <c r="F21" s="32">
        <v>1</v>
      </c>
      <c r="G21" s="42">
        <f>IF(ISBLANK(F21),"",LOOKUP(F21,Punkteraster!$A$2:$B$31))</f>
        <v>100</v>
      </c>
      <c r="H21" s="40">
        <v>4</v>
      </c>
      <c r="I21" s="7">
        <f>IF(ISBLANK(H21),"",LOOKUP(H21,Punkteraster!$A$2:$B$31))</f>
        <v>50</v>
      </c>
      <c r="J21" s="32">
        <v>5</v>
      </c>
      <c r="K21" s="42">
        <f>IF(ISBLANK(J21),"",LOOKUP(J21,Punkteraster!$A$2:$B$31))</f>
        <v>45</v>
      </c>
      <c r="L21" s="40"/>
      <c r="M21" s="7" t="str">
        <f>IF(ISBLANK(L21),"",LOOKUP(L21,Punkteraster!$A$2:$B$31))</f>
        <v/>
      </c>
      <c r="N21" s="32"/>
      <c r="O21" s="42" t="str">
        <f>IF(ISBLANK(N21),"",LOOKUP(N21,Punkteraster!$A$2:$B$31))</f>
        <v/>
      </c>
      <c r="P21" s="40"/>
      <c r="Q21" s="7" t="str">
        <f>IF(ISBLANK(P21),"",LOOKUP(P21,Punkteraster!$A$2:$B$31))</f>
        <v/>
      </c>
      <c r="R21" s="32"/>
      <c r="S21" s="42" t="str">
        <f>IF(ISBLANK(R21),"",LOOKUP(R21,Punkteraster!$A$2:$B$31))</f>
        <v/>
      </c>
      <c r="T21" s="40"/>
      <c r="U21" s="44" t="str">
        <f>IF(ISBLANK(T21),"",LOOKUP(T21,Punkteraster!$A$2:$B$31))</f>
        <v/>
      </c>
      <c r="V21" s="86">
        <f t="shared" si="1"/>
        <v>195</v>
      </c>
      <c r="W21" s="4">
        <v>4</v>
      </c>
    </row>
    <row r="22" spans="1:23" ht="24">
      <c r="A22" s="12" t="s">
        <v>33</v>
      </c>
      <c r="B22" s="60">
        <v>2015</v>
      </c>
      <c r="C22" s="9" t="s">
        <v>10</v>
      </c>
      <c r="D22" s="10"/>
      <c r="E22" s="7" t="str">
        <f>IF(ISBLANK(D22),"",LOOKUP(D22,Punkteraster!$A$2:$B$31))</f>
        <v/>
      </c>
      <c r="F22" s="31">
        <v>4</v>
      </c>
      <c r="G22" s="42">
        <f>IF(ISBLANK(F22),"",LOOKUP(F22,Punkteraster!$A$2:$B$31))</f>
        <v>50</v>
      </c>
      <c r="H22" s="8">
        <v>5</v>
      </c>
      <c r="I22" s="7">
        <f>IF(ISBLANK(H22),"",LOOKUP(H22,Punkteraster!$A$2:$B$31))</f>
        <v>45</v>
      </c>
      <c r="J22" s="31">
        <v>2</v>
      </c>
      <c r="K22" s="42">
        <f>IF(ISBLANK(J22),"",LOOKUP(J22,Punkteraster!$A$2:$B$31))</f>
        <v>80</v>
      </c>
      <c r="L22" s="8"/>
      <c r="M22" s="7" t="str">
        <f>IF(ISBLANK(L22),"",LOOKUP(L22,Punkteraster!$A$2:$B$31))</f>
        <v/>
      </c>
      <c r="N22" s="31"/>
      <c r="O22" s="42" t="str">
        <f>IF(ISBLANK(N22),"",LOOKUP(N22,Punkteraster!$A$2:$B$31))</f>
        <v/>
      </c>
      <c r="P22" s="8"/>
      <c r="Q22" s="7" t="str">
        <f>IF(ISBLANK(P22),"",LOOKUP(P22,Punkteraster!$A$2:$B$31))</f>
        <v/>
      </c>
      <c r="R22" s="31"/>
      <c r="S22" s="42" t="str">
        <f>IF(ISBLANK(R22),"",LOOKUP(R22,Punkteraster!$A$2:$B$31))</f>
        <v/>
      </c>
      <c r="T22" s="8"/>
      <c r="U22" s="44" t="str">
        <f>IF(ISBLANK(T22),"",LOOKUP(T22,Punkteraster!$A$2:$B$31))</f>
        <v/>
      </c>
      <c r="V22" s="86">
        <f t="shared" si="1"/>
        <v>175</v>
      </c>
      <c r="W22" s="4">
        <v>5</v>
      </c>
    </row>
    <row r="23" spans="1:23" ht="24">
      <c r="A23" s="12" t="s">
        <v>29</v>
      </c>
      <c r="B23" s="60">
        <v>2014</v>
      </c>
      <c r="C23" s="9" t="s">
        <v>9</v>
      </c>
      <c r="D23" s="10">
        <v>4</v>
      </c>
      <c r="E23" s="7">
        <f>IF(ISBLANK(D23),"",LOOKUP(D23,Punkteraster!$A$2:$B$31))</f>
        <v>50</v>
      </c>
      <c r="F23" s="31">
        <v>7</v>
      </c>
      <c r="G23" s="42">
        <f>IF(ISBLANK(F23),"",LOOKUP(F23,Punkteraster!$A$2:$B$31))</f>
        <v>36</v>
      </c>
      <c r="H23" s="8">
        <v>6</v>
      </c>
      <c r="I23" s="7">
        <f>IF(ISBLANK(H23),"",LOOKUP(H23,Punkteraster!$A$2:$B$31))</f>
        <v>40</v>
      </c>
      <c r="J23" s="31">
        <v>6</v>
      </c>
      <c r="K23" s="42">
        <f>IF(ISBLANK(J23),"",LOOKUP(J23,Punkteraster!$A$2:$B$31))</f>
        <v>40</v>
      </c>
      <c r="L23" s="8"/>
      <c r="M23" s="7" t="str">
        <f>IF(ISBLANK(L23),"",LOOKUP(L23,Punkteraster!$A$2:$B$31))</f>
        <v/>
      </c>
      <c r="N23" s="31"/>
      <c r="O23" s="42" t="str">
        <f>IF(ISBLANK(N23),"",LOOKUP(N23,Punkteraster!$A$2:$B$31))</f>
        <v/>
      </c>
      <c r="P23" s="8"/>
      <c r="Q23" s="7" t="str">
        <f>IF(ISBLANK(P23),"",LOOKUP(P23,Punkteraster!$A$2:$B$31))</f>
        <v/>
      </c>
      <c r="R23" s="31"/>
      <c r="S23" s="42" t="str">
        <f>IF(ISBLANK(R23),"",LOOKUP(R23,Punkteraster!$A$2:$B$31))</f>
        <v/>
      </c>
      <c r="T23" s="8"/>
      <c r="U23" s="44" t="str">
        <f>IF(ISBLANK(T23),"",LOOKUP(T23,Punkteraster!$A$2:$B$31))</f>
        <v/>
      </c>
      <c r="V23" s="86">
        <f t="shared" si="1"/>
        <v>166</v>
      </c>
      <c r="W23" s="4">
        <v>6</v>
      </c>
    </row>
    <row r="24" spans="1:23" ht="24">
      <c r="A24" s="12" t="s">
        <v>34</v>
      </c>
      <c r="B24" s="60">
        <v>2015</v>
      </c>
      <c r="C24" s="9" t="s">
        <v>11</v>
      </c>
      <c r="D24" s="10">
        <v>5</v>
      </c>
      <c r="E24" s="7">
        <f>IF(ISBLANK(D24),"",LOOKUP(D24,Punkteraster!$A$2:$B$31))</f>
        <v>45</v>
      </c>
      <c r="F24" s="31">
        <v>8</v>
      </c>
      <c r="G24" s="42">
        <f>IF(ISBLANK(F24),"",LOOKUP(F24,Punkteraster!$A$2:$B$31))</f>
        <v>32</v>
      </c>
      <c r="H24" s="8">
        <v>9</v>
      </c>
      <c r="I24" s="7">
        <f>IF(ISBLANK(H24),"",LOOKUP(H24,Punkteraster!$A$2:$B$31))</f>
        <v>29</v>
      </c>
      <c r="J24" s="31">
        <v>8</v>
      </c>
      <c r="K24" s="42">
        <f>IF(ISBLANK(J24),"",LOOKUP(J24,Punkteraster!$A$2:$B$31))</f>
        <v>32</v>
      </c>
      <c r="L24" s="8"/>
      <c r="M24" s="7" t="str">
        <f>IF(ISBLANK(L24),"",LOOKUP(L24,Punkteraster!$A$2:$B$31))</f>
        <v/>
      </c>
      <c r="N24" s="31"/>
      <c r="O24" s="42" t="str">
        <f>IF(ISBLANK(N24),"",LOOKUP(N24,Punkteraster!$A$2:$B$31))</f>
        <v/>
      </c>
      <c r="P24" s="8"/>
      <c r="Q24" s="7" t="str">
        <f>IF(ISBLANK(P24),"",LOOKUP(P24,Punkteraster!$A$2:$B$31))</f>
        <v/>
      </c>
      <c r="R24" s="31"/>
      <c r="S24" s="42" t="str">
        <f>IF(ISBLANK(R24),"",LOOKUP(R24,Punkteraster!$A$2:$B$31))</f>
        <v/>
      </c>
      <c r="T24" s="8"/>
      <c r="U24" s="44" t="str">
        <f>IF(ISBLANK(T24),"",LOOKUP(T24,Punkteraster!$A$2:$B$31))</f>
        <v/>
      </c>
      <c r="V24" s="86">
        <f t="shared" si="1"/>
        <v>138</v>
      </c>
      <c r="W24" s="4">
        <v>7</v>
      </c>
    </row>
    <row r="25" spans="1:23" ht="24">
      <c r="A25" s="12" t="s">
        <v>36</v>
      </c>
      <c r="B25" s="60">
        <v>2014</v>
      </c>
      <c r="C25" s="9" t="s">
        <v>11</v>
      </c>
      <c r="D25" s="10">
        <v>7</v>
      </c>
      <c r="E25" s="7">
        <f>IF(ISBLANK(D25),"",LOOKUP(D25,Punkteraster!$A$2:$B$31))</f>
        <v>36</v>
      </c>
      <c r="F25" s="31">
        <v>9</v>
      </c>
      <c r="G25" s="42">
        <f>IF(ISBLANK(F25),"",LOOKUP(F25,Punkteraster!$A$2:$B$31))</f>
        <v>29</v>
      </c>
      <c r="H25" s="8">
        <v>10</v>
      </c>
      <c r="I25" s="7">
        <f>IF(ISBLANK(H25),"",LOOKUP(H25,Punkteraster!$A$2:$B$31))</f>
        <v>26</v>
      </c>
      <c r="J25" s="31">
        <v>9</v>
      </c>
      <c r="K25" s="42">
        <f>IF(ISBLANK(J25),"",LOOKUP(J25,Punkteraster!$A$2:$B$31))</f>
        <v>29</v>
      </c>
      <c r="L25" s="8"/>
      <c r="M25" s="7" t="str">
        <f>IF(ISBLANK(L25),"",LOOKUP(L25,Punkteraster!$A$2:$B$31))</f>
        <v/>
      </c>
      <c r="N25" s="31"/>
      <c r="O25" s="42" t="str">
        <f>IF(ISBLANK(N25),"",LOOKUP(N25,Punkteraster!$A$2:$B$31))</f>
        <v/>
      </c>
      <c r="P25" s="8"/>
      <c r="Q25" s="7" t="str">
        <f>IF(ISBLANK(P25),"",LOOKUP(P25,Punkteraster!$A$2:$B$31))</f>
        <v/>
      </c>
      <c r="R25" s="31"/>
      <c r="S25" s="42" t="str">
        <f>IF(ISBLANK(R25),"",LOOKUP(R25,Punkteraster!$A$2:$B$31))</f>
        <v/>
      </c>
      <c r="T25" s="8"/>
      <c r="U25" s="44" t="str">
        <f>IF(ISBLANK(T25),"",LOOKUP(T25,Punkteraster!$A$2:$B$31))</f>
        <v/>
      </c>
      <c r="V25" s="86">
        <f t="shared" si="1"/>
        <v>120</v>
      </c>
      <c r="W25" s="4">
        <v>8</v>
      </c>
    </row>
    <row r="26" spans="1:23" ht="24">
      <c r="A26" s="12" t="s">
        <v>63</v>
      </c>
      <c r="B26" s="60">
        <v>2014</v>
      </c>
      <c r="C26" s="9" t="s">
        <v>9</v>
      </c>
      <c r="D26" s="11"/>
      <c r="E26" s="7" t="str">
        <f>IF(ISBLANK(D26),"",LOOKUP(D26,Punkteraster!$A$2:$B$31))</f>
        <v/>
      </c>
      <c r="F26" s="32">
        <v>6</v>
      </c>
      <c r="G26" s="42">
        <f>IF(ISBLANK(F26),"",LOOKUP(F26,Punkteraster!$A$2:$B$31))</f>
        <v>40</v>
      </c>
      <c r="H26" s="40">
        <v>8</v>
      </c>
      <c r="I26" s="7">
        <f>IF(ISBLANK(H26),"",LOOKUP(H26,Punkteraster!$A$2:$B$31))</f>
        <v>32</v>
      </c>
      <c r="J26" s="32">
        <v>7</v>
      </c>
      <c r="K26" s="42">
        <f>IF(ISBLANK(J26),"",LOOKUP(J26,Punkteraster!$A$2:$B$31))</f>
        <v>36</v>
      </c>
      <c r="L26" s="40"/>
      <c r="M26" s="7" t="str">
        <f>IF(ISBLANK(L26),"",LOOKUP(L26,Punkteraster!$A$2:$B$31))</f>
        <v/>
      </c>
      <c r="N26" s="32"/>
      <c r="O26" s="42" t="str">
        <f>IF(ISBLANK(N26),"",LOOKUP(N26,Punkteraster!$A$2:$B$31))</f>
        <v/>
      </c>
      <c r="P26" s="40"/>
      <c r="Q26" s="7" t="str">
        <f>IF(ISBLANK(P26),"",LOOKUP(P26,Punkteraster!$A$2:$B$31))</f>
        <v/>
      </c>
      <c r="R26" s="32"/>
      <c r="S26" s="42" t="str">
        <f>IF(ISBLANK(R26),"",LOOKUP(R26,Punkteraster!$A$2:$B$31))</f>
        <v/>
      </c>
      <c r="T26" s="40"/>
      <c r="U26" s="44" t="str">
        <f>IF(ISBLANK(T26),"",LOOKUP(T26,Punkteraster!$A$2:$B$31))</f>
        <v/>
      </c>
      <c r="V26" s="86">
        <f t="shared" si="1"/>
        <v>108</v>
      </c>
      <c r="W26" s="4">
        <v>9</v>
      </c>
    </row>
    <row r="27" spans="1:23" ht="24">
      <c r="A27" s="12" t="s">
        <v>37</v>
      </c>
      <c r="B27" s="60">
        <v>2015</v>
      </c>
      <c r="C27" s="9" t="s">
        <v>10</v>
      </c>
      <c r="D27" s="10">
        <v>8</v>
      </c>
      <c r="E27" s="7">
        <f>IF(ISBLANK(D27),"",LOOKUP(D27,Punkteraster!$A$2:$B$31))</f>
        <v>32</v>
      </c>
      <c r="F27" s="31">
        <v>10</v>
      </c>
      <c r="G27" s="42">
        <f>IF(ISBLANK(F27),"",LOOKUP(F27,Punkteraster!$A$2:$B$31))</f>
        <v>26</v>
      </c>
      <c r="H27" s="8">
        <v>12</v>
      </c>
      <c r="I27" s="7">
        <f>IF(ISBLANK(H27),"",LOOKUP(H27,Punkteraster!$A$2:$B$31))</f>
        <v>22</v>
      </c>
      <c r="J27" s="31"/>
      <c r="K27" s="42" t="str">
        <f>IF(ISBLANK(J27),"",LOOKUP(J27,Punkteraster!$A$2:$B$31))</f>
        <v/>
      </c>
      <c r="L27" s="8"/>
      <c r="M27" s="7" t="str">
        <f>IF(ISBLANK(L27),"",LOOKUP(L27,Punkteraster!$A$2:$B$31))</f>
        <v/>
      </c>
      <c r="N27" s="31"/>
      <c r="O27" s="42" t="str">
        <f>IF(ISBLANK(N27),"",LOOKUP(N27,Punkteraster!$A$2:$B$31))</f>
        <v/>
      </c>
      <c r="P27" s="8"/>
      <c r="Q27" s="7" t="str">
        <f>IF(ISBLANK(P27),"",LOOKUP(P27,Punkteraster!$A$2:$B$31))</f>
        <v/>
      </c>
      <c r="R27" s="31"/>
      <c r="S27" s="42" t="str">
        <f>IF(ISBLANK(R27),"",LOOKUP(R27,Punkteraster!$A$2:$B$31))</f>
        <v/>
      </c>
      <c r="T27" s="8"/>
      <c r="U27" s="44" t="str">
        <f>IF(ISBLANK(T27),"",LOOKUP(T27,Punkteraster!$A$2:$B$31))</f>
        <v/>
      </c>
      <c r="V27" s="86">
        <f t="shared" si="1"/>
        <v>80</v>
      </c>
      <c r="W27" s="4">
        <v>10</v>
      </c>
    </row>
    <row r="28" spans="1:23" ht="24">
      <c r="A28" s="12" t="s">
        <v>38</v>
      </c>
      <c r="B28" s="60">
        <v>2015</v>
      </c>
      <c r="C28" s="9" t="s">
        <v>10</v>
      </c>
      <c r="D28" s="10">
        <v>9</v>
      </c>
      <c r="E28" s="7">
        <f>IF(ISBLANK(D28),"",LOOKUP(D28,Punkteraster!$A$2:$B$31))</f>
        <v>29</v>
      </c>
      <c r="F28" s="31">
        <v>11</v>
      </c>
      <c r="G28" s="42">
        <f>IF(ISBLANK(F28),"",LOOKUP(F28,Punkteraster!$A$2:$B$31))</f>
        <v>24</v>
      </c>
      <c r="H28" s="8">
        <v>11</v>
      </c>
      <c r="I28" s="7">
        <f>IF(ISBLANK(H28),"",LOOKUP(H28,Punkteraster!$A$2:$B$31))</f>
        <v>24</v>
      </c>
      <c r="J28" s="31"/>
      <c r="K28" s="42" t="str">
        <f>IF(ISBLANK(J28),"",LOOKUP(J28,Punkteraster!$A$2:$B$31))</f>
        <v/>
      </c>
      <c r="L28" s="8"/>
      <c r="M28" s="7" t="str">
        <f>IF(ISBLANK(L28),"",LOOKUP(L28,Punkteraster!$A$2:$B$31))</f>
        <v/>
      </c>
      <c r="N28" s="31"/>
      <c r="O28" s="42" t="str">
        <f>IF(ISBLANK(N28),"",LOOKUP(N28,Punkteraster!$A$2:$B$31))</f>
        <v/>
      </c>
      <c r="P28" s="8"/>
      <c r="Q28" s="7" t="str">
        <f>IF(ISBLANK(P28),"",LOOKUP(P28,Punkteraster!$A$2:$B$31))</f>
        <v/>
      </c>
      <c r="R28" s="31"/>
      <c r="S28" s="42" t="str">
        <f>IF(ISBLANK(R28),"",LOOKUP(R28,Punkteraster!$A$2:$B$31))</f>
        <v/>
      </c>
      <c r="T28" s="8"/>
      <c r="U28" s="44" t="str">
        <f>IF(ISBLANK(T28),"",LOOKUP(T28,Punkteraster!$A$2:$B$31))</f>
        <v/>
      </c>
      <c r="V28" s="86">
        <f t="shared" si="1"/>
        <v>77</v>
      </c>
      <c r="W28" s="4">
        <v>11</v>
      </c>
    </row>
    <row r="29" spans="1:23" ht="24">
      <c r="A29" s="12" t="s">
        <v>35</v>
      </c>
      <c r="B29" s="60">
        <v>2014</v>
      </c>
      <c r="C29" s="9" t="s">
        <v>9</v>
      </c>
      <c r="D29" s="11">
        <v>6</v>
      </c>
      <c r="E29" s="7">
        <f>IF(ISBLANK(D29),"",LOOKUP(D29,Punkteraster!$A$2:$B$31))</f>
        <v>40</v>
      </c>
      <c r="F29" s="32"/>
      <c r="G29" s="42" t="str">
        <f>IF(ISBLANK(F29),"",LOOKUP(F29,Punkteraster!$A$2:$B$31))</f>
        <v/>
      </c>
      <c r="H29" s="40">
        <v>7</v>
      </c>
      <c r="I29" s="7">
        <f>IF(ISBLANK(H29),"",LOOKUP(H29,Punkteraster!$A$2:$B$31))</f>
        <v>36</v>
      </c>
      <c r="J29" s="32"/>
      <c r="K29" s="42" t="str">
        <f>IF(ISBLANK(J29),"",LOOKUP(J29,Punkteraster!$A$2:$B$31))</f>
        <v/>
      </c>
      <c r="L29" s="40"/>
      <c r="M29" s="7" t="str">
        <f>IF(ISBLANK(L29),"",LOOKUP(L29,Punkteraster!$A$2:$B$31))</f>
        <v/>
      </c>
      <c r="N29" s="32"/>
      <c r="O29" s="42" t="str">
        <f>IF(ISBLANK(N29),"",LOOKUP(N29,Punkteraster!$A$2:$B$31))</f>
        <v/>
      </c>
      <c r="P29" s="40"/>
      <c r="Q29" s="7" t="str">
        <f>IF(ISBLANK(P29),"",LOOKUP(P29,Punkteraster!$A$2:$B$31))</f>
        <v/>
      </c>
      <c r="R29" s="32"/>
      <c r="S29" s="42" t="str">
        <f>IF(ISBLANK(R29),"",LOOKUP(R29,Punkteraster!$A$2:$B$31))</f>
        <v/>
      </c>
      <c r="T29" s="40"/>
      <c r="U29" s="44" t="str">
        <f>IF(ISBLANK(T29),"",LOOKUP(T29,Punkteraster!$A$2:$B$31))</f>
        <v/>
      </c>
      <c r="V29" s="86">
        <f t="shared" si="1"/>
        <v>76</v>
      </c>
      <c r="W29" s="4">
        <v>12</v>
      </c>
    </row>
    <row r="30" spans="1:23" ht="24">
      <c r="A30" s="12" t="s">
        <v>22</v>
      </c>
      <c r="B30" s="60">
        <v>2016</v>
      </c>
      <c r="C30" s="9" t="s">
        <v>9</v>
      </c>
      <c r="D30" s="10"/>
      <c r="E30" s="7" t="str">
        <f>IF(ISBLANK(D30),"",LOOKUP(D30,Punkteraster!$A$2:$B$31))</f>
        <v/>
      </c>
      <c r="F30" s="31"/>
      <c r="G30" s="42" t="str">
        <f>IF(ISBLANK(F30),"",LOOKUP(F30,Punkteraster!$A$2:$B$31))</f>
        <v/>
      </c>
      <c r="H30" s="8"/>
      <c r="I30" s="7" t="str">
        <f>IF(ISBLANK(H30),"",LOOKUP(H30,Punkteraster!$A$2:$B$31))</f>
        <v/>
      </c>
      <c r="J30" s="31"/>
      <c r="K30" s="42" t="str">
        <f>IF(ISBLANK(J30),"",LOOKUP(J30,Punkteraster!$A$2:$B$31))</f>
        <v/>
      </c>
      <c r="L30" s="8"/>
      <c r="M30" s="7" t="str">
        <f>IF(ISBLANK(L30),"",LOOKUP(L30,Punkteraster!$A$2:$B$31))</f>
        <v/>
      </c>
      <c r="N30" s="31"/>
      <c r="O30" s="42" t="str">
        <f>IF(ISBLANK(N30),"",LOOKUP(N30,Punkteraster!$A$2:$B$31))</f>
        <v/>
      </c>
      <c r="P30" s="8"/>
      <c r="Q30" s="7" t="str">
        <f>IF(ISBLANK(P30),"",LOOKUP(P30,Punkteraster!$A$2:$B$31))</f>
        <v/>
      </c>
      <c r="R30" s="31"/>
      <c r="S30" s="42" t="str">
        <f>IF(ISBLANK(R30),"",LOOKUP(R30,Punkteraster!$A$2:$B$31))</f>
        <v/>
      </c>
      <c r="T30" s="8"/>
      <c r="U30" s="44" t="str">
        <f>IF(ISBLANK(T30),"",LOOKUP(T30,Punkteraster!$A$2:$B$31))</f>
        <v/>
      </c>
      <c r="V30" s="86">
        <f t="shared" si="1"/>
        <v>0</v>
      </c>
      <c r="W30" s="4"/>
    </row>
    <row r="31" spans="1:23" ht="24.75" thickBot="1">
      <c r="A31" s="12" t="s">
        <v>23</v>
      </c>
      <c r="B31" s="60">
        <v>2016</v>
      </c>
      <c r="C31" s="9" t="s">
        <v>9</v>
      </c>
      <c r="D31" s="10"/>
      <c r="E31" s="7" t="str">
        <f>IF(ISBLANK(D31),"",LOOKUP(D31,Punkteraster!$A$2:$B$31))</f>
        <v/>
      </c>
      <c r="F31" s="31"/>
      <c r="G31" s="42" t="str">
        <f>IF(ISBLANK(F31),"",LOOKUP(F31,Punkteraster!$A$2:$B$31))</f>
        <v/>
      </c>
      <c r="H31" s="8"/>
      <c r="I31" s="7" t="str">
        <f>IF(ISBLANK(H31),"",LOOKUP(H31,Punkteraster!$A$2:$B$31))</f>
        <v/>
      </c>
      <c r="J31" s="31"/>
      <c r="K31" s="42" t="str">
        <f>IF(ISBLANK(J31),"",LOOKUP(J31,Punkteraster!$A$2:$B$31))</f>
        <v/>
      </c>
      <c r="L31" s="8"/>
      <c r="M31" s="7" t="str">
        <f>IF(ISBLANK(L31),"",LOOKUP(L31,Punkteraster!$A$2:$B$31))</f>
        <v/>
      </c>
      <c r="N31" s="31"/>
      <c r="O31" s="42" t="str">
        <f>IF(ISBLANK(N31),"",LOOKUP(N31,Punkteraster!$A$2:$B$31))</f>
        <v/>
      </c>
      <c r="P31" s="8"/>
      <c r="Q31" s="7" t="str">
        <f>IF(ISBLANK(P31),"",LOOKUP(P31,Punkteraster!$A$2:$B$31))</f>
        <v/>
      </c>
      <c r="R31" s="31"/>
      <c r="S31" s="42" t="str">
        <f>IF(ISBLANK(R31),"",LOOKUP(R31,Punkteraster!$A$2:$B$31))</f>
        <v/>
      </c>
      <c r="T31" s="8"/>
      <c r="U31" s="44" t="str">
        <f>IF(ISBLANK(T31),"",LOOKUP(T31,Punkteraster!$A$2:$B$31))</f>
        <v/>
      </c>
      <c r="V31" s="86">
        <f t="shared" si="1"/>
        <v>0</v>
      </c>
      <c r="W31" s="5"/>
    </row>
    <row r="32" spans="1:23" ht="35.25" thickTop="1">
      <c r="A32" s="121" t="s">
        <v>14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/>
    </row>
    <row r="33" spans="1:23" ht="24">
      <c r="A33" s="61" t="s">
        <v>46</v>
      </c>
      <c r="B33" s="62">
        <v>2011</v>
      </c>
      <c r="C33" s="63" t="s">
        <v>11</v>
      </c>
      <c r="D33" s="11">
        <v>2</v>
      </c>
      <c r="E33" s="6">
        <f>IF(ISBLANK(D33),"",LOOKUP(D33,Punkteraster!$A$2:$B$31))</f>
        <v>80</v>
      </c>
      <c r="F33" s="32">
        <v>1</v>
      </c>
      <c r="G33" s="41">
        <f>IF(ISBLANK(F33),"",LOOKUP(F33,Punkteraster!$A$2:$B$31))</f>
        <v>100</v>
      </c>
      <c r="H33" s="40">
        <v>1</v>
      </c>
      <c r="I33" s="6">
        <f>IF(ISBLANK(H33),"",LOOKUP(H33,Punkteraster!$A$2:$B$31))</f>
        <v>100</v>
      </c>
      <c r="J33" s="32">
        <v>1</v>
      </c>
      <c r="K33" s="41">
        <f>IF(ISBLANK(J33),"",LOOKUP(J33,Punkteraster!$A$2:$B$31))</f>
        <v>100</v>
      </c>
      <c r="L33" s="40"/>
      <c r="M33" s="38" t="str">
        <f>IF(ISBLANK(L33),"",LOOKUP(L33,Punkteraster!$A$2:$B$31))</f>
        <v/>
      </c>
      <c r="N33" s="32"/>
      <c r="O33" s="41" t="str">
        <f>IF(ISBLANK(N33),"",LOOKUP(N33,Punkteraster!$A$2:$B$31))</f>
        <v/>
      </c>
      <c r="P33" s="40"/>
      <c r="Q33" s="38" t="str">
        <f>IF(ISBLANK(P33),"",LOOKUP(P33,Punkteraster!$A$2:$B$31))</f>
        <v/>
      </c>
      <c r="R33" s="32"/>
      <c r="S33" s="41" t="str">
        <f>IF(ISBLANK(R33),"",LOOKUP(R33,Punkteraster!$A$2:$B$31))</f>
        <v/>
      </c>
      <c r="T33" s="40"/>
      <c r="U33" s="45" t="str">
        <f>IF(ISBLANK(T33),"",LOOKUP(T33,Punkteraster!$A$2:$B$31))</f>
        <v/>
      </c>
      <c r="V33" s="86">
        <f>SUM(E33,G33,I33,K33,M33,O33,Q33,S33,U33)</f>
        <v>380</v>
      </c>
      <c r="W33" s="39">
        <v>1</v>
      </c>
    </row>
    <row r="34" spans="1:23" ht="24">
      <c r="A34" s="64" t="s">
        <v>47</v>
      </c>
      <c r="B34" s="65">
        <v>2013</v>
      </c>
      <c r="C34" s="66" t="s">
        <v>9</v>
      </c>
      <c r="D34" s="10">
        <v>1</v>
      </c>
      <c r="E34" s="7">
        <f>IF(ISBLANK(D34),"",LOOKUP(D34,Punkteraster!$A$2:$B$31))</f>
        <v>100</v>
      </c>
      <c r="F34" s="31">
        <v>2</v>
      </c>
      <c r="G34" s="42">
        <f>IF(ISBLANK(F34),"",LOOKUP(F34,Punkteraster!$A$2:$B$31))</f>
        <v>80</v>
      </c>
      <c r="H34" s="8">
        <v>2</v>
      </c>
      <c r="I34" s="7">
        <f>IF(ISBLANK(H34),"",LOOKUP(H34,Punkteraster!$A$2:$B$31))</f>
        <v>80</v>
      </c>
      <c r="J34" s="31">
        <v>2</v>
      </c>
      <c r="K34" s="42">
        <f>IF(ISBLANK(J34),"",LOOKUP(J34,Punkteraster!$A$2:$B$31))</f>
        <v>80</v>
      </c>
      <c r="L34" s="8"/>
      <c r="M34" s="7" t="str">
        <f>IF(ISBLANK(L34),"",LOOKUP(L34,Punkteraster!$A$2:$B$31))</f>
        <v/>
      </c>
      <c r="N34" s="31"/>
      <c r="O34" s="42" t="str">
        <f>IF(ISBLANK(N34),"",LOOKUP(N34,Punkteraster!$A$2:$B$31))</f>
        <v/>
      </c>
      <c r="P34" s="8"/>
      <c r="Q34" s="7" t="str">
        <f>IF(ISBLANK(P34),"",LOOKUP(P34,Punkteraster!$A$2:$B$31))</f>
        <v/>
      </c>
      <c r="R34" s="31"/>
      <c r="S34" s="42" t="str">
        <f>IF(ISBLANK(R34),"",LOOKUP(R34,Punkteraster!$A$2:$B$31))</f>
        <v/>
      </c>
      <c r="T34" s="8"/>
      <c r="U34" s="44" t="str">
        <f>IF(ISBLANK(T34),"",LOOKUP(T34,Punkteraster!$A$2:$B$31))</f>
        <v/>
      </c>
      <c r="V34" s="85">
        <f>SUM(E34,G34,I34,K34,M34,O34,Q34,S34,U34)</f>
        <v>340</v>
      </c>
      <c r="W34" s="4">
        <v>2</v>
      </c>
    </row>
    <row r="35" spans="1:23" ht="24.75" thickBot="1">
      <c r="A35" s="67" t="s">
        <v>48</v>
      </c>
      <c r="B35" s="68">
        <v>2013</v>
      </c>
      <c r="C35" s="69" t="s">
        <v>11</v>
      </c>
      <c r="D35" s="10">
        <v>3</v>
      </c>
      <c r="E35" s="7">
        <f>IF(ISBLANK(D35),"",LOOKUP(D35,Punkteraster!$A$2:$B$31))</f>
        <v>60</v>
      </c>
      <c r="F35" s="31">
        <v>3</v>
      </c>
      <c r="G35" s="42">
        <f>IF(ISBLANK(F35),"",LOOKUP(F35,Punkteraster!$A$2:$B$31))</f>
        <v>60</v>
      </c>
      <c r="H35" s="8"/>
      <c r="I35" s="7" t="str">
        <f>IF(ISBLANK(H35),"",LOOKUP(H35,Punkteraster!$A$2:$B$31))</f>
        <v/>
      </c>
      <c r="J35" s="31"/>
      <c r="K35" s="42" t="str">
        <f>IF(ISBLANK(J35),"",LOOKUP(J35,Punkteraster!$A$2:$B$31))</f>
        <v/>
      </c>
      <c r="L35" s="8"/>
      <c r="M35" s="7" t="str">
        <f>IF(ISBLANK(L35),"",LOOKUP(L35,Punkteraster!$A$2:$B$31))</f>
        <v/>
      </c>
      <c r="N35" s="31"/>
      <c r="O35" s="42" t="str">
        <f>IF(ISBLANK(N35),"",LOOKUP(N35,Punkteraster!$A$2:$B$31))</f>
        <v/>
      </c>
      <c r="P35" s="8"/>
      <c r="Q35" s="7" t="str">
        <f>IF(ISBLANK(P35),"",LOOKUP(P35,Punkteraster!$A$2:$B$31))</f>
        <v/>
      </c>
      <c r="R35" s="31"/>
      <c r="S35" s="42" t="str">
        <f>IF(ISBLANK(R35),"",LOOKUP(R35,Punkteraster!$A$2:$B$31))</f>
        <v/>
      </c>
      <c r="T35" s="8"/>
      <c r="U35" s="44" t="str">
        <f>IF(ISBLANK(T35),"",LOOKUP(T35,Punkteraster!$A$2:$B$31))</f>
        <v/>
      </c>
      <c r="V35" s="85">
        <f>SUM(E35,G35,I35,K35,M35,O35,Q35,S35,U35)</f>
        <v>120</v>
      </c>
      <c r="W35" s="4">
        <v>3</v>
      </c>
    </row>
    <row r="36" spans="1:23" ht="35.25" thickTop="1">
      <c r="A36" s="121" t="s">
        <v>15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2"/>
    </row>
    <row r="37" spans="1:23" ht="24">
      <c r="A37" s="13" t="s">
        <v>40</v>
      </c>
      <c r="B37" s="59">
        <v>2012</v>
      </c>
      <c r="C37" s="2" t="s">
        <v>10</v>
      </c>
      <c r="D37" s="11">
        <v>1</v>
      </c>
      <c r="E37" s="6">
        <f>IF(ISBLANK(D37),"",LOOKUP(D37,Punkteraster!$A$2:$B$31))</f>
        <v>100</v>
      </c>
      <c r="F37" s="32">
        <v>1</v>
      </c>
      <c r="G37" s="41">
        <f>IF(ISBLANK(F37),"",LOOKUP(F37,Punkteraster!$A$2:$B$31))</f>
        <v>100</v>
      </c>
      <c r="H37" s="40">
        <v>1</v>
      </c>
      <c r="I37" s="6">
        <f>IF(ISBLANK(H37),"",LOOKUP(H37,Punkteraster!$A$2:$B$31))</f>
        <v>100</v>
      </c>
      <c r="J37" s="32">
        <v>1</v>
      </c>
      <c r="K37" s="41">
        <f>IF(ISBLANK(J37),"",LOOKUP(J37,Punkteraster!$A$2:$B$31))</f>
        <v>100</v>
      </c>
      <c r="L37" s="40"/>
      <c r="M37" s="6" t="str">
        <f>IF(ISBLANK(L37),"",LOOKUP(L37,Punkteraster!$A$2:$B$31))</f>
        <v/>
      </c>
      <c r="N37" s="32"/>
      <c r="O37" s="41" t="str">
        <f>IF(ISBLANK(N37),"",LOOKUP(N37,Punkteraster!$A$2:$B$31))</f>
        <v/>
      </c>
      <c r="P37" s="40"/>
      <c r="Q37" s="6" t="str">
        <f>IF(ISBLANK(P37),"",LOOKUP(P37,Punkteraster!$A$2:$B$31))</f>
        <v/>
      </c>
      <c r="R37" s="32"/>
      <c r="S37" s="41" t="str">
        <f>IF(ISBLANK(R37),"",LOOKUP(R37,Punkteraster!$A$2:$B$31))</f>
        <v/>
      </c>
      <c r="T37" s="40"/>
      <c r="U37" s="43" t="str">
        <f>IF(ISBLANK(T37),"",LOOKUP(T37,Punkteraster!$A$2:$B$31))</f>
        <v/>
      </c>
      <c r="V37" s="86">
        <f t="shared" ref="V37:V43" si="2">SUM(E37,G37,I37,K37,M37,O37,Q37,S37,U37)</f>
        <v>400</v>
      </c>
      <c r="W37" s="39">
        <v>1</v>
      </c>
    </row>
    <row r="38" spans="1:23" ht="24">
      <c r="A38" s="12" t="s">
        <v>41</v>
      </c>
      <c r="B38" s="60">
        <v>2013</v>
      </c>
      <c r="C38" s="9" t="s">
        <v>11</v>
      </c>
      <c r="D38" s="10">
        <v>3</v>
      </c>
      <c r="E38" s="7">
        <f>IF(ISBLANK(D38),"",LOOKUP(D38,Punkteraster!$A$2:$B$31))</f>
        <v>60</v>
      </c>
      <c r="F38" s="31">
        <v>3</v>
      </c>
      <c r="G38" s="42">
        <f>IF(ISBLANK(F38),"",LOOKUP(F38,Punkteraster!$A$2:$B$31))</f>
        <v>60</v>
      </c>
      <c r="H38" s="8">
        <v>2</v>
      </c>
      <c r="I38" s="7">
        <f>IF(ISBLANK(H38),"",LOOKUP(H38,Punkteraster!$A$2:$B$31))</f>
        <v>80</v>
      </c>
      <c r="J38" s="31">
        <v>2</v>
      </c>
      <c r="K38" s="42">
        <f>IF(ISBLANK(J38),"",LOOKUP(J38,Punkteraster!$A$2:$B$31))</f>
        <v>80</v>
      </c>
      <c r="L38" s="8"/>
      <c r="M38" s="7" t="str">
        <f>IF(ISBLANK(L38),"",LOOKUP(L38,Punkteraster!$A$2:$B$31))</f>
        <v/>
      </c>
      <c r="N38" s="31"/>
      <c r="O38" s="42" t="str">
        <f>IF(ISBLANK(N38),"",LOOKUP(N38,Punkteraster!$A$2:$B$31))</f>
        <v/>
      </c>
      <c r="P38" s="8"/>
      <c r="Q38" s="7" t="str">
        <f>IF(ISBLANK(P38),"",LOOKUP(P38,Punkteraster!$A$2:$B$31))</f>
        <v/>
      </c>
      <c r="R38" s="31"/>
      <c r="S38" s="42" t="str">
        <f>IF(ISBLANK(R38),"",LOOKUP(R38,Punkteraster!$A$2:$B$31))</f>
        <v/>
      </c>
      <c r="T38" s="8"/>
      <c r="U38" s="44" t="str">
        <f>IF(ISBLANK(T38),"",LOOKUP(T38,Punkteraster!$A$2:$B$31))</f>
        <v/>
      </c>
      <c r="V38" s="86">
        <f t="shared" si="2"/>
        <v>280</v>
      </c>
      <c r="W38" s="4">
        <v>2</v>
      </c>
    </row>
    <row r="39" spans="1:23" ht="24">
      <c r="A39" s="12" t="s">
        <v>39</v>
      </c>
      <c r="B39" s="60">
        <v>2012</v>
      </c>
      <c r="C39" s="9" t="s">
        <v>9</v>
      </c>
      <c r="D39" s="10">
        <v>1</v>
      </c>
      <c r="E39" s="7">
        <f>IF(ISBLANK(D39),"",LOOKUP(D39,Punkteraster!$A$2:$B$31))</f>
        <v>100</v>
      </c>
      <c r="F39" s="31">
        <v>2</v>
      </c>
      <c r="G39" s="42">
        <f>IF(ISBLANK(F39),"",LOOKUP(F39,Punkteraster!$A$2:$B$31))</f>
        <v>80</v>
      </c>
      <c r="H39" s="8">
        <v>3</v>
      </c>
      <c r="I39" s="7">
        <f>IF(ISBLANK(H39),"",LOOKUP(H39,Punkteraster!$A$2:$B$31))</f>
        <v>60</v>
      </c>
      <c r="J39" s="31"/>
      <c r="K39" s="42" t="str">
        <f>IF(ISBLANK(J39),"",LOOKUP(J39,Punkteraster!$A$2:$B$31))</f>
        <v/>
      </c>
      <c r="L39" s="8"/>
      <c r="M39" s="7" t="str">
        <f>IF(ISBLANK(L39),"",LOOKUP(L39,Punkteraster!$A$2:$B$31))</f>
        <v/>
      </c>
      <c r="N39" s="31"/>
      <c r="O39" s="42" t="str">
        <f>IF(ISBLANK(N39),"",LOOKUP(N39,Punkteraster!$A$2:$B$31))</f>
        <v/>
      </c>
      <c r="P39" s="8"/>
      <c r="Q39" s="7" t="str">
        <f>IF(ISBLANK(P39),"",LOOKUP(P39,Punkteraster!$A$2:$B$31))</f>
        <v/>
      </c>
      <c r="R39" s="31"/>
      <c r="S39" s="42" t="str">
        <f>IF(ISBLANK(R39),"",LOOKUP(R39,Punkteraster!$A$2:$B$31))</f>
        <v/>
      </c>
      <c r="T39" s="8"/>
      <c r="U39" s="44" t="str">
        <f>IF(ISBLANK(T39),"",LOOKUP(T39,Punkteraster!$A$2:$B$31))</f>
        <v/>
      </c>
      <c r="V39" s="86">
        <f t="shared" si="2"/>
        <v>240</v>
      </c>
      <c r="W39" s="4">
        <v>3</v>
      </c>
    </row>
    <row r="40" spans="1:23" ht="24">
      <c r="A40" s="13" t="s">
        <v>44</v>
      </c>
      <c r="B40" s="59">
        <v>2013</v>
      </c>
      <c r="C40" s="2" t="s">
        <v>10</v>
      </c>
      <c r="D40" s="11">
        <v>4</v>
      </c>
      <c r="E40" s="7">
        <f>IF(ISBLANK(D40),"",LOOKUP(D40,Punkteraster!$A$2:$B$31))</f>
        <v>50</v>
      </c>
      <c r="F40" s="32">
        <v>5</v>
      </c>
      <c r="G40" s="42">
        <f>IF(ISBLANK(F40),"",LOOKUP(F40,Punkteraster!$A$2:$B$31))</f>
        <v>45</v>
      </c>
      <c r="H40" s="40">
        <v>6</v>
      </c>
      <c r="I40" s="7">
        <f>IF(ISBLANK(H40),"",LOOKUP(H40,Punkteraster!$A$2:$B$31))</f>
        <v>40</v>
      </c>
      <c r="J40" s="32">
        <v>4</v>
      </c>
      <c r="K40" s="42">
        <f>IF(ISBLANK(J40),"",LOOKUP(J40,Punkteraster!$A$2:$B$31))</f>
        <v>50</v>
      </c>
      <c r="L40" s="40"/>
      <c r="M40" s="7" t="str">
        <f>IF(ISBLANK(L40),"",LOOKUP(L40,Punkteraster!$A$2:$B$31))</f>
        <v/>
      </c>
      <c r="N40" s="32"/>
      <c r="O40" s="42" t="str">
        <f>IF(ISBLANK(N40),"",LOOKUP(N40,Punkteraster!$A$2:$B$31))</f>
        <v/>
      </c>
      <c r="P40" s="40"/>
      <c r="Q40" s="7" t="str">
        <f>IF(ISBLANK(P40),"",LOOKUP(P40,Punkteraster!$A$2:$B$31))</f>
        <v/>
      </c>
      <c r="R40" s="32"/>
      <c r="S40" s="42" t="str">
        <f>IF(ISBLANK(R40),"",LOOKUP(R40,Punkteraster!$A$2:$B$31))</f>
        <v/>
      </c>
      <c r="T40" s="40"/>
      <c r="U40" s="44" t="str">
        <f>IF(ISBLANK(T40),"",LOOKUP(T40,Punkteraster!$A$2:$B$31))</f>
        <v/>
      </c>
      <c r="V40" s="86">
        <f t="shared" si="2"/>
        <v>185</v>
      </c>
      <c r="W40" s="4">
        <v>4</v>
      </c>
    </row>
    <row r="41" spans="1:23" ht="24">
      <c r="A41" s="12" t="s">
        <v>42</v>
      </c>
      <c r="B41" s="60">
        <v>2013</v>
      </c>
      <c r="C41" s="9" t="s">
        <v>11</v>
      </c>
      <c r="D41" s="10">
        <v>5</v>
      </c>
      <c r="E41" s="7">
        <f>IF(ISBLANK(D41),"",LOOKUP(D41,Punkteraster!$A$2:$B$31))</f>
        <v>45</v>
      </c>
      <c r="F41" s="31">
        <v>6</v>
      </c>
      <c r="G41" s="42">
        <f>IF(ISBLANK(F41),"",LOOKUP(F41,Punkteraster!$A$2:$B$31))</f>
        <v>40</v>
      </c>
      <c r="H41" s="8">
        <v>5</v>
      </c>
      <c r="I41" s="7">
        <f>IF(ISBLANK(H41),"",LOOKUP(H41,Punkteraster!$A$2:$B$31))</f>
        <v>45</v>
      </c>
      <c r="J41" s="31">
        <v>5</v>
      </c>
      <c r="K41" s="42">
        <f>IF(ISBLANK(J41),"",LOOKUP(J41,Punkteraster!$A$2:$B$31))</f>
        <v>45</v>
      </c>
      <c r="L41" s="8"/>
      <c r="M41" s="7" t="str">
        <f>IF(ISBLANK(L41),"",LOOKUP(L41,Punkteraster!$A$2:$B$31))</f>
        <v/>
      </c>
      <c r="N41" s="31"/>
      <c r="O41" s="42" t="str">
        <f>IF(ISBLANK(N41),"",LOOKUP(N41,Punkteraster!$A$2:$B$31))</f>
        <v/>
      </c>
      <c r="P41" s="8"/>
      <c r="Q41" s="7" t="str">
        <f>IF(ISBLANK(P41),"",LOOKUP(P41,Punkteraster!$A$2:$B$31))</f>
        <v/>
      </c>
      <c r="R41" s="31"/>
      <c r="S41" s="42" t="str">
        <f>IF(ISBLANK(R41),"",LOOKUP(R41,Punkteraster!$A$2:$B$31))</f>
        <v/>
      </c>
      <c r="T41" s="8"/>
      <c r="U41" s="44" t="str">
        <f>IF(ISBLANK(T41),"",LOOKUP(T41,Punkteraster!$A$2:$B$31))</f>
        <v/>
      </c>
      <c r="V41" s="86">
        <f t="shared" si="2"/>
        <v>175</v>
      </c>
      <c r="W41" s="4">
        <v>5</v>
      </c>
    </row>
    <row r="42" spans="1:23" ht="24">
      <c r="A42" s="13" t="s">
        <v>45</v>
      </c>
      <c r="B42" s="59">
        <v>2012</v>
      </c>
      <c r="C42" s="2" t="s">
        <v>10</v>
      </c>
      <c r="D42" s="11"/>
      <c r="E42" s="7" t="str">
        <f>IF(ISBLANK(D42),"",LOOKUP(D42,Punkteraster!$A$2:$B$31))</f>
        <v/>
      </c>
      <c r="F42" s="32">
        <v>4</v>
      </c>
      <c r="G42" s="42">
        <f>IF(ISBLANK(F42),"",LOOKUP(F42,Punkteraster!$A$2:$B$31))</f>
        <v>50</v>
      </c>
      <c r="H42" s="40">
        <v>4</v>
      </c>
      <c r="I42" s="7">
        <f>IF(ISBLANK(H42),"",LOOKUP(H42,Punkteraster!$A$2:$B$31))</f>
        <v>50</v>
      </c>
      <c r="J42" s="32">
        <v>3</v>
      </c>
      <c r="K42" s="42">
        <f>IF(ISBLANK(J42),"",LOOKUP(J42,Punkteraster!$A$2:$B$31))</f>
        <v>60</v>
      </c>
      <c r="L42" s="40"/>
      <c r="M42" s="7" t="str">
        <f>IF(ISBLANK(L42),"",LOOKUP(L42,Punkteraster!$A$2:$B$31))</f>
        <v/>
      </c>
      <c r="N42" s="32"/>
      <c r="O42" s="42" t="str">
        <f>IF(ISBLANK(N42),"",LOOKUP(N42,Punkteraster!$A$2:$B$31))</f>
        <v/>
      </c>
      <c r="P42" s="40"/>
      <c r="Q42" s="7" t="str">
        <f>IF(ISBLANK(P42),"",LOOKUP(P42,Punkteraster!$A$2:$B$31))</f>
        <v/>
      </c>
      <c r="R42" s="32"/>
      <c r="S42" s="42" t="str">
        <f>IF(ISBLANK(R42),"",LOOKUP(R42,Punkteraster!$A$2:$B$31))</f>
        <v/>
      </c>
      <c r="T42" s="40"/>
      <c r="U42" s="44" t="str">
        <f>IF(ISBLANK(T42),"",LOOKUP(T42,Punkteraster!$A$2:$B$31))</f>
        <v/>
      </c>
      <c r="V42" s="86">
        <f t="shared" si="2"/>
        <v>160</v>
      </c>
      <c r="W42" s="4">
        <v>6</v>
      </c>
    </row>
    <row r="43" spans="1:23" ht="24.75" thickBot="1">
      <c r="A43" s="12" t="s">
        <v>43</v>
      </c>
      <c r="B43" s="60">
        <v>2013</v>
      </c>
      <c r="C43" s="9" t="s">
        <v>11</v>
      </c>
      <c r="D43" s="10">
        <v>6</v>
      </c>
      <c r="E43" s="7">
        <f>IF(ISBLANK(D43),"",LOOKUP(D43,Punkteraster!$A$2:$B$31))</f>
        <v>40</v>
      </c>
      <c r="F43" s="31">
        <v>7</v>
      </c>
      <c r="G43" s="42">
        <f>IF(ISBLANK(F43),"",LOOKUP(F43,Punkteraster!$A$2:$B$31))</f>
        <v>36</v>
      </c>
      <c r="H43" s="8"/>
      <c r="I43" s="7" t="str">
        <f>IF(ISBLANK(H43),"",LOOKUP(H43,Punkteraster!$A$2:$B$31))</f>
        <v/>
      </c>
      <c r="J43" s="31"/>
      <c r="K43" s="42" t="str">
        <f>IF(ISBLANK(J43),"",LOOKUP(J43,Punkteraster!$A$2:$B$31))</f>
        <v/>
      </c>
      <c r="L43" s="8"/>
      <c r="M43" s="7" t="str">
        <f>IF(ISBLANK(L43),"",LOOKUP(L43,Punkteraster!$A$2:$B$31))</f>
        <v/>
      </c>
      <c r="N43" s="31"/>
      <c r="O43" s="42" t="str">
        <f>IF(ISBLANK(N43),"",LOOKUP(N43,Punkteraster!$A$2:$B$31))</f>
        <v/>
      </c>
      <c r="P43" s="8"/>
      <c r="Q43" s="7" t="str">
        <f>IF(ISBLANK(P43),"",LOOKUP(P43,Punkteraster!$A$2:$B$31))</f>
        <v/>
      </c>
      <c r="R43" s="31"/>
      <c r="S43" s="42" t="str">
        <f>IF(ISBLANK(R43),"",LOOKUP(R43,Punkteraster!$A$2:$B$31))</f>
        <v/>
      </c>
      <c r="T43" s="8"/>
      <c r="U43" s="44" t="str">
        <f>IF(ISBLANK(T43),"",LOOKUP(T43,Punkteraster!$A$2:$B$31))</f>
        <v/>
      </c>
      <c r="V43" s="86">
        <f t="shared" si="2"/>
        <v>76</v>
      </c>
      <c r="W43" s="4">
        <v>7</v>
      </c>
    </row>
    <row r="44" spans="1:23" ht="35.25" thickTop="1">
      <c r="A44" s="121" t="s">
        <v>16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2"/>
    </row>
    <row r="45" spans="1:23" ht="24">
      <c r="A45" s="13" t="s">
        <v>49</v>
      </c>
      <c r="B45" s="59">
        <v>2011</v>
      </c>
      <c r="C45" s="2" t="s">
        <v>10</v>
      </c>
      <c r="D45" s="11">
        <v>1</v>
      </c>
      <c r="E45" s="6">
        <f>IF(ISBLANK(D45),"",LOOKUP(D45,Punkteraster!$A$2:$B$31))</f>
        <v>100</v>
      </c>
      <c r="F45" s="32">
        <v>2</v>
      </c>
      <c r="G45" s="41">
        <f>IF(ISBLANK(F45),"",LOOKUP(F45,Punkteraster!$A$2:$B$31))</f>
        <v>80</v>
      </c>
      <c r="H45" s="40">
        <v>6</v>
      </c>
      <c r="I45" s="6">
        <f>IF(ISBLANK(H45),"",LOOKUP(H45,Punkteraster!$A$2:$B$31))</f>
        <v>40</v>
      </c>
      <c r="J45" s="32">
        <v>1</v>
      </c>
      <c r="K45" s="41">
        <f>IF(ISBLANK(J45),"",LOOKUP(J45,Punkteraster!$A$2:$B$31))</f>
        <v>100</v>
      </c>
      <c r="L45" s="40"/>
      <c r="M45" s="6" t="str">
        <f>IF(ISBLANK(L45),"",LOOKUP(L45,Punkteraster!$A$2:$B$31))</f>
        <v/>
      </c>
      <c r="N45" s="32"/>
      <c r="O45" s="41" t="str">
        <f>IF(ISBLANK(N45),"",LOOKUP(N45,Punkteraster!$A$2:$B$31))</f>
        <v/>
      </c>
      <c r="P45" s="40"/>
      <c r="Q45" s="6" t="str">
        <f>IF(ISBLANK(P45),"",LOOKUP(P45,Punkteraster!$A$2:$B$31))</f>
        <v/>
      </c>
      <c r="R45" s="32"/>
      <c r="S45" s="41" t="str">
        <f>IF(ISBLANK(R45),"",LOOKUP(R45,Punkteraster!$A$2:$B$31))</f>
        <v/>
      </c>
      <c r="T45" s="40"/>
      <c r="U45" s="43" t="str">
        <f>IF(ISBLANK(T45),"",LOOKUP(T45,Punkteraster!$A$2:$B$31))</f>
        <v/>
      </c>
      <c r="V45" s="86">
        <f t="shared" ref="V45:V51" si="3">SUM(E45,G45,I45,K45,M45,O45,Q45,S45,U45)</f>
        <v>320</v>
      </c>
      <c r="W45" s="39">
        <v>1</v>
      </c>
    </row>
    <row r="46" spans="1:23" ht="24">
      <c r="A46" s="12" t="s">
        <v>55</v>
      </c>
      <c r="B46" s="60">
        <v>2011</v>
      </c>
      <c r="C46" s="9" t="s">
        <v>10</v>
      </c>
      <c r="D46" s="10">
        <v>2</v>
      </c>
      <c r="E46" s="7">
        <f>IF(ISBLANK(D46),"",LOOKUP(D46,Punkteraster!$A$2:$B$31))</f>
        <v>80</v>
      </c>
      <c r="F46" s="31">
        <v>1</v>
      </c>
      <c r="G46" s="42">
        <f>IF(ISBLANK(F46),"",LOOKUP(F46,Punkteraster!$A$2:$B$31))</f>
        <v>100</v>
      </c>
      <c r="H46" s="8">
        <v>5</v>
      </c>
      <c r="I46" s="7">
        <f>IF(ISBLANK(H46),"",LOOKUP(H46,Punkteraster!$A$2:$B$31))</f>
        <v>45</v>
      </c>
      <c r="J46" s="31">
        <v>3</v>
      </c>
      <c r="K46" s="42">
        <f>IF(ISBLANK(J46),"",LOOKUP(J46,Punkteraster!$A$2:$B$31))</f>
        <v>60</v>
      </c>
      <c r="L46" s="8"/>
      <c r="M46" s="7" t="str">
        <f>IF(ISBLANK(L46),"",LOOKUP(L46,Punkteraster!$A$2:$B$31))</f>
        <v/>
      </c>
      <c r="N46" s="31"/>
      <c r="O46" s="42" t="str">
        <f>IF(ISBLANK(N46),"",LOOKUP(N46,Punkteraster!$A$2:$B$31))</f>
        <v/>
      </c>
      <c r="P46" s="8"/>
      <c r="Q46" s="7" t="str">
        <f>IF(ISBLANK(P46),"",LOOKUP(P46,Punkteraster!$A$2:$B$31))</f>
        <v/>
      </c>
      <c r="R46" s="31"/>
      <c r="S46" s="42" t="str">
        <f>IF(ISBLANK(R46),"",LOOKUP(R46,Punkteraster!$A$2:$B$31))</f>
        <v/>
      </c>
      <c r="T46" s="8"/>
      <c r="U46" s="44" t="str">
        <f>IF(ISBLANK(T46),"",LOOKUP(T46,Punkteraster!$A$2:$B$31))</f>
        <v/>
      </c>
      <c r="V46" s="86">
        <f t="shared" si="3"/>
        <v>285</v>
      </c>
      <c r="W46" s="4">
        <v>2</v>
      </c>
    </row>
    <row r="47" spans="1:23" ht="24">
      <c r="A47" s="12" t="s">
        <v>51</v>
      </c>
      <c r="B47" s="60">
        <v>2011</v>
      </c>
      <c r="C47" s="9" t="s">
        <v>11</v>
      </c>
      <c r="D47" s="10">
        <v>3</v>
      </c>
      <c r="E47" s="7">
        <f>IF(ISBLANK(D47),"",LOOKUP(D47,Punkteraster!$A$2:$B$31))</f>
        <v>60</v>
      </c>
      <c r="F47" s="31"/>
      <c r="G47" s="42" t="str">
        <f>IF(ISBLANK(F47),"",LOOKUP(F47,Punkteraster!$A$2:$B$31))</f>
        <v/>
      </c>
      <c r="H47" s="8">
        <v>1</v>
      </c>
      <c r="I47" s="7">
        <f>IF(ISBLANK(H47),"",LOOKUP(H47,Punkteraster!$A$2:$B$31))</f>
        <v>100</v>
      </c>
      <c r="J47" s="31">
        <v>2</v>
      </c>
      <c r="K47" s="42">
        <f>IF(ISBLANK(J47),"",LOOKUP(J47,Punkteraster!$A$2:$B$31))</f>
        <v>80</v>
      </c>
      <c r="L47" s="8"/>
      <c r="M47" s="7" t="str">
        <f>IF(ISBLANK(L47),"",LOOKUP(L47,Punkteraster!$A$2:$B$31))</f>
        <v/>
      </c>
      <c r="N47" s="31"/>
      <c r="O47" s="42" t="str">
        <f>IF(ISBLANK(N47),"",LOOKUP(N47,Punkteraster!$A$2:$B$31))</f>
        <v/>
      </c>
      <c r="P47" s="8"/>
      <c r="Q47" s="7" t="str">
        <f>IF(ISBLANK(P47),"",LOOKUP(P47,Punkteraster!$A$2:$B$31))</f>
        <v/>
      </c>
      <c r="R47" s="31"/>
      <c r="S47" s="42" t="str">
        <f>IF(ISBLANK(R47),"",LOOKUP(R47,Punkteraster!$A$2:$B$31))</f>
        <v/>
      </c>
      <c r="T47" s="8"/>
      <c r="U47" s="44" t="str">
        <f>IF(ISBLANK(T47),"",LOOKUP(T47,Punkteraster!$A$2:$B$31))</f>
        <v/>
      </c>
      <c r="V47" s="86">
        <f t="shared" si="3"/>
        <v>240</v>
      </c>
      <c r="W47" s="4">
        <v>3</v>
      </c>
    </row>
    <row r="48" spans="1:23" ht="24">
      <c r="A48" s="12" t="s">
        <v>52</v>
      </c>
      <c r="B48" s="60">
        <v>2010</v>
      </c>
      <c r="C48" s="9" t="s">
        <v>11</v>
      </c>
      <c r="D48" s="10">
        <v>4</v>
      </c>
      <c r="E48" s="7">
        <f>IF(ISBLANK(D48),"",LOOKUP(D48,Punkteraster!$A$2:$B$31))</f>
        <v>50</v>
      </c>
      <c r="F48" s="31">
        <v>5</v>
      </c>
      <c r="G48" s="42">
        <f>IF(ISBLANK(F48),"",LOOKUP(F48,Punkteraster!$A$2:$B$31))</f>
        <v>45</v>
      </c>
      <c r="H48" s="8">
        <v>3</v>
      </c>
      <c r="I48" s="7">
        <f>IF(ISBLANK(H48),"",LOOKUP(H48,Punkteraster!$A$2:$B$31))</f>
        <v>60</v>
      </c>
      <c r="J48" s="31">
        <v>5</v>
      </c>
      <c r="K48" s="42">
        <f>IF(ISBLANK(J48),"",LOOKUP(J48,Punkteraster!$A$2:$B$31))</f>
        <v>45</v>
      </c>
      <c r="L48" s="8"/>
      <c r="M48" s="7" t="str">
        <f>IF(ISBLANK(L48),"",LOOKUP(L48,Punkteraster!$A$2:$B$31))</f>
        <v/>
      </c>
      <c r="N48" s="31"/>
      <c r="O48" s="42" t="str">
        <f>IF(ISBLANK(N48),"",LOOKUP(N48,Punkteraster!$A$2:$B$31))</f>
        <v/>
      </c>
      <c r="P48" s="8"/>
      <c r="Q48" s="7" t="str">
        <f>IF(ISBLANK(P48),"",LOOKUP(P48,Punkteraster!$A$2:$B$31))</f>
        <v/>
      </c>
      <c r="R48" s="31"/>
      <c r="S48" s="42" t="str">
        <f>IF(ISBLANK(R48),"",LOOKUP(R48,Punkteraster!$A$2:$B$31))</f>
        <v/>
      </c>
      <c r="T48" s="8"/>
      <c r="U48" s="44" t="str">
        <f>IF(ISBLANK(T48),"",LOOKUP(T48,Punkteraster!$A$2:$B$31))</f>
        <v/>
      </c>
      <c r="V48" s="86">
        <f t="shared" si="3"/>
        <v>200</v>
      </c>
      <c r="W48" s="14">
        <v>4</v>
      </c>
    </row>
    <row r="49" spans="1:23" ht="24">
      <c r="A49" s="12" t="s">
        <v>50</v>
      </c>
      <c r="B49" s="60">
        <v>2010</v>
      </c>
      <c r="C49" s="9" t="s">
        <v>9</v>
      </c>
      <c r="D49" s="10"/>
      <c r="E49" s="7" t="str">
        <f>IF(ISBLANK(D49),"",LOOKUP(D49,Punkteraster!$A$2:$B$31))</f>
        <v/>
      </c>
      <c r="F49" s="31">
        <v>3</v>
      </c>
      <c r="G49" s="42">
        <f>IF(ISBLANK(F49),"",LOOKUP(F49,Punkteraster!$A$2:$B$31))</f>
        <v>60</v>
      </c>
      <c r="H49" s="8">
        <v>2</v>
      </c>
      <c r="I49" s="7">
        <f>IF(ISBLANK(H49),"",LOOKUP(H49,Punkteraster!$A$2:$B$31))</f>
        <v>80</v>
      </c>
      <c r="J49" s="31">
        <v>4</v>
      </c>
      <c r="K49" s="42">
        <f>IF(ISBLANK(J49),"",LOOKUP(J49,Punkteraster!$A$2:$B$31))</f>
        <v>50</v>
      </c>
      <c r="L49" s="8"/>
      <c r="M49" s="7" t="str">
        <f>IF(ISBLANK(L49),"",LOOKUP(L49,Punkteraster!$A$2:$B$31))</f>
        <v/>
      </c>
      <c r="N49" s="31"/>
      <c r="O49" s="42" t="str">
        <f>IF(ISBLANK(N49),"",LOOKUP(N49,Punkteraster!$A$2:$B$31))</f>
        <v/>
      </c>
      <c r="P49" s="8"/>
      <c r="Q49" s="7" t="str">
        <f>IF(ISBLANK(P49),"",LOOKUP(P49,Punkteraster!$A$2:$B$31))</f>
        <v/>
      </c>
      <c r="R49" s="31"/>
      <c r="S49" s="42" t="str">
        <f>IF(ISBLANK(R49),"",LOOKUP(R49,Punkteraster!$A$2:$B$31))</f>
        <v/>
      </c>
      <c r="T49" s="8"/>
      <c r="U49" s="44" t="str">
        <f>IF(ISBLANK(T49),"",LOOKUP(T49,Punkteraster!$A$2:$B$31))</f>
        <v/>
      </c>
      <c r="V49" s="86">
        <f t="shared" si="3"/>
        <v>190</v>
      </c>
      <c r="W49" s="4">
        <v>5</v>
      </c>
    </row>
    <row r="50" spans="1:23" ht="24">
      <c r="A50" s="12" t="s">
        <v>53</v>
      </c>
      <c r="B50" s="60">
        <v>2011</v>
      </c>
      <c r="C50" s="9" t="s">
        <v>9</v>
      </c>
      <c r="D50" s="10">
        <v>6</v>
      </c>
      <c r="E50" s="7">
        <f>IF(ISBLANK(D50),"",LOOKUP(D50,Punkteraster!$A$2:$B$31))</f>
        <v>40</v>
      </c>
      <c r="F50" s="31">
        <v>4</v>
      </c>
      <c r="G50" s="42">
        <f>IF(ISBLANK(F50),"",LOOKUP(F50,Punkteraster!$A$2:$B$31))</f>
        <v>50</v>
      </c>
      <c r="H50" s="8">
        <v>4</v>
      </c>
      <c r="I50" s="7">
        <f>IF(ISBLANK(H50),"",LOOKUP(H50,Punkteraster!$A$2:$B$31))</f>
        <v>50</v>
      </c>
      <c r="J50" s="31"/>
      <c r="K50" s="42" t="str">
        <f>IF(ISBLANK(J50),"",LOOKUP(J50,Punkteraster!$A$2:$B$31))</f>
        <v/>
      </c>
      <c r="L50" s="8"/>
      <c r="M50" s="7" t="str">
        <f>IF(ISBLANK(L50),"",LOOKUP(L50,Punkteraster!$A$2:$B$31))</f>
        <v/>
      </c>
      <c r="N50" s="31"/>
      <c r="O50" s="42" t="str">
        <f>IF(ISBLANK(N50),"",LOOKUP(N50,Punkteraster!$A$2:$B$31))</f>
        <v/>
      </c>
      <c r="P50" s="8"/>
      <c r="Q50" s="7" t="str">
        <f>IF(ISBLANK(P50),"",LOOKUP(P50,Punkteraster!$A$2:$B$31))</f>
        <v/>
      </c>
      <c r="R50" s="31"/>
      <c r="S50" s="42" t="str">
        <f>IF(ISBLANK(R50),"",LOOKUP(R50,Punkteraster!$A$2:$B$31))</f>
        <v/>
      </c>
      <c r="T50" s="8"/>
      <c r="U50" s="44" t="str">
        <f>IF(ISBLANK(T50),"",LOOKUP(T50,Punkteraster!$A$2:$B$31))</f>
        <v/>
      </c>
      <c r="V50" s="86">
        <f t="shared" si="3"/>
        <v>140</v>
      </c>
      <c r="W50" s="14">
        <v>6</v>
      </c>
    </row>
    <row r="51" spans="1:23" ht="24">
      <c r="A51" s="87" t="s">
        <v>54</v>
      </c>
      <c r="B51" s="88">
        <v>2011</v>
      </c>
      <c r="C51" s="89" t="s">
        <v>9</v>
      </c>
      <c r="D51" s="11">
        <v>5</v>
      </c>
      <c r="E51" s="7">
        <f>IF(ISBLANK(D51),"",LOOKUP(D51,Punkteraster!$A$2:$B$31))</f>
        <v>45</v>
      </c>
      <c r="F51" s="32"/>
      <c r="G51" s="42" t="str">
        <f>IF(ISBLANK(F51),"",LOOKUP(F51,Punkteraster!$A$2:$B$31))</f>
        <v/>
      </c>
      <c r="H51" s="40">
        <v>7</v>
      </c>
      <c r="I51" s="7">
        <f>IF(ISBLANK(H51),"",LOOKUP(H51,Punkteraster!$A$2:$B$31))</f>
        <v>36</v>
      </c>
      <c r="J51" s="32">
        <v>6</v>
      </c>
      <c r="K51" s="42">
        <f>IF(ISBLANK(J51),"",LOOKUP(J51,Punkteraster!$A$2:$B$31))</f>
        <v>40</v>
      </c>
      <c r="L51" s="40"/>
      <c r="M51" s="7" t="str">
        <f>IF(ISBLANK(L51),"",LOOKUP(L51,Punkteraster!$A$2:$B$31))</f>
        <v/>
      </c>
      <c r="N51" s="32"/>
      <c r="O51" s="42" t="str">
        <f>IF(ISBLANK(N51),"",LOOKUP(N51,Punkteraster!$A$2:$B$31))</f>
        <v/>
      </c>
      <c r="P51" s="40"/>
      <c r="Q51" s="7" t="str">
        <f>IF(ISBLANK(P51),"",LOOKUP(P51,Punkteraster!$A$2:$B$31))</f>
        <v/>
      </c>
      <c r="R51" s="32"/>
      <c r="S51" s="42" t="str">
        <f>IF(ISBLANK(R51),"",LOOKUP(R51,Punkteraster!$A$2:$B$31))</f>
        <v/>
      </c>
      <c r="T51" s="40"/>
      <c r="U51" s="44" t="str">
        <f>IF(ISBLANK(T51),"",LOOKUP(T51,Punkteraster!$A$2:$B$31))</f>
        <v/>
      </c>
      <c r="V51" s="86">
        <f t="shared" si="3"/>
        <v>121</v>
      </c>
      <c r="W51" s="4">
        <v>7</v>
      </c>
    </row>
    <row r="52" spans="1:23" ht="21">
      <c r="C52" s="22"/>
      <c r="D52" s="123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5"/>
      <c r="V52" s="70">
        <f>SUM(V8:V16,V18:V31,V33:V35,V37:V43,V45:V51)</f>
        <v>7566</v>
      </c>
    </row>
    <row r="53" spans="1:23" ht="21">
      <c r="C53" s="22"/>
      <c r="D53" s="90">
        <v>31</v>
      </c>
      <c r="E53" s="91"/>
      <c r="F53" s="91">
        <v>34</v>
      </c>
      <c r="G53" s="91"/>
      <c r="H53" s="91">
        <v>37</v>
      </c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5"/>
      <c r="V53" s="72"/>
    </row>
    <row r="54" spans="1:23">
      <c r="C54" s="22"/>
      <c r="D54" s="90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133"/>
    </row>
    <row r="55" spans="1:23" ht="24">
      <c r="C55" s="29" t="s">
        <v>8</v>
      </c>
      <c r="D55" s="134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6"/>
      <c r="V55" s="27"/>
    </row>
    <row r="56" spans="1:23" ht="24">
      <c r="C56" s="23" t="s">
        <v>9</v>
      </c>
      <c r="D56" s="96">
        <f>SUMIF($C$7:$C$54, "ASVÖ NTS", E7:E54)</f>
        <v>565</v>
      </c>
      <c r="E56" s="97"/>
      <c r="F56" s="98">
        <f>SUMIF($C$7:$C$54, "ASVÖ NTS", G7:G54)</f>
        <v>501</v>
      </c>
      <c r="G56" s="99"/>
      <c r="H56" s="96">
        <f>SUMIF($C$7:$C$54, "ASVÖ NTS", I7:I54)</f>
        <v>599</v>
      </c>
      <c r="I56" s="97"/>
      <c r="J56" s="98">
        <f>SUMIF($C$7:$C$54, "ASVÖ NTS", K7:K54)</f>
        <v>431</v>
      </c>
      <c r="K56" s="99"/>
      <c r="L56" s="96">
        <f>SUMIF($C$7:$C$54, "ASVÖ NTS", M7:M54)</f>
        <v>0</v>
      </c>
      <c r="M56" s="97"/>
      <c r="N56" s="98">
        <f>SUMIF($C$7:$C$54, "ASVÖ NTS", O7:O54)</f>
        <v>0</v>
      </c>
      <c r="O56" s="99"/>
      <c r="P56" s="96">
        <f>SUMIF($C$7:$C$54, "ASVÖ NTS", Q7:Q54)</f>
        <v>0</v>
      </c>
      <c r="Q56" s="97"/>
      <c r="R56" s="98">
        <f>SUMIF($C$7:$C$54, "ASVÖ NTS", S7:S54)</f>
        <v>0</v>
      </c>
      <c r="S56" s="99"/>
      <c r="T56" s="96">
        <f>SUMIF($C$7:$C$54, "ASVÖ NTS", U7:U54)</f>
        <v>0</v>
      </c>
      <c r="U56" s="100"/>
      <c r="V56" s="24">
        <f>SUM(D56:U56)</f>
        <v>2096</v>
      </c>
    </row>
    <row r="57" spans="1:23" ht="24">
      <c r="C57" s="23" t="s">
        <v>10</v>
      </c>
      <c r="D57" s="96">
        <f>SUMIF($C$7:$C$54,"ASVÖ SC Höhnhart", E7:E54)</f>
        <v>596</v>
      </c>
      <c r="E57" s="97"/>
      <c r="F57" s="98">
        <f>SUMIF($C$7:$C$54,"ASVÖ SC Höhnhart", G7:G54)</f>
        <v>872</v>
      </c>
      <c r="G57" s="99"/>
      <c r="H57" s="96">
        <f>SUMIF($C$7:$C$54,"ASVÖ SC Höhnhart", I7:I54)</f>
        <v>738</v>
      </c>
      <c r="I57" s="97"/>
      <c r="J57" s="98">
        <f>SUMIF($C$7:$C$54,"ASVÖ SC Höhnhart", K7:K54)</f>
        <v>777</v>
      </c>
      <c r="K57" s="99"/>
      <c r="L57" s="96">
        <f>SUMIF($C$7:$C$54,"ASVÖ SC Höhnhart", M7:M54)</f>
        <v>0</v>
      </c>
      <c r="M57" s="97"/>
      <c r="N57" s="98">
        <f>SUMIF($C$7:$C$54,"ASVÖ SC Höhnhart", O7:O54)</f>
        <v>0</v>
      </c>
      <c r="O57" s="99"/>
      <c r="P57" s="96">
        <f>SUMIF($C$7:$C$54,"ASVÖ SC Höhnhart", Q7:Q54)</f>
        <v>0</v>
      </c>
      <c r="Q57" s="97"/>
      <c r="R57" s="98">
        <f>SUMIF($C$7:$C$54,"ASVÖ SC Höhnhart", S7:S54)</f>
        <v>0</v>
      </c>
      <c r="S57" s="99"/>
      <c r="T57" s="96">
        <f>SUMIF($C$7:$C$54,"ASVÖ SC Höhnhart", U7:U54)</f>
        <v>0</v>
      </c>
      <c r="U57" s="100"/>
      <c r="V57" s="24">
        <f>SUM(D57:U57)</f>
        <v>2983</v>
      </c>
    </row>
    <row r="58" spans="1:23" ht="24">
      <c r="C58" s="25" t="s">
        <v>11</v>
      </c>
      <c r="D58" s="96">
        <f>SUMIF($C$7:$C$54,"UVB Hinzenbach",E7:E54)</f>
        <v>696</v>
      </c>
      <c r="E58" s="97"/>
      <c r="F58" s="98">
        <f>SUMIF($C$7:$C$54,"UVB Hinzenbach",G7:G54)</f>
        <v>578</v>
      </c>
      <c r="G58" s="99"/>
      <c r="H58" s="96">
        <f>SUMIF($C$7:$C$54,"UVB Hinzenbach",I7:I54)</f>
        <v>616</v>
      </c>
      <c r="I58" s="97"/>
      <c r="J58" s="98">
        <f>SUMIF($C$7:$C$54,"UVB Hinzenbach",K7:K54)</f>
        <v>597</v>
      </c>
      <c r="K58" s="99"/>
      <c r="L58" s="96">
        <f>SUMIF($C$7:$C$54,"UVB Hinzenbach",M7:M54)</f>
        <v>0</v>
      </c>
      <c r="M58" s="97"/>
      <c r="N58" s="98">
        <f>SUMIF($C$7:$C$54,"UVB Hinzenbach",O7:O54)</f>
        <v>0</v>
      </c>
      <c r="O58" s="99"/>
      <c r="P58" s="96">
        <f>SUMIF($C$7:$C$54,"UVB Hinzenbach",Q7:Q54)</f>
        <v>0</v>
      </c>
      <c r="Q58" s="97"/>
      <c r="R58" s="98">
        <f>SUMIF($C$7:$C$54,"UVB Hinzenbach",S7:S54)</f>
        <v>0</v>
      </c>
      <c r="S58" s="99"/>
      <c r="T58" s="96">
        <f>SUMIF($C$7:$C$54,"UVB Hinzenbach",U7:U54)</f>
        <v>0</v>
      </c>
      <c r="U58" s="100"/>
      <c r="V58" s="26">
        <f>SUM(D58:U58)</f>
        <v>2487</v>
      </c>
    </row>
    <row r="59" spans="1:23" ht="21">
      <c r="D59" s="120">
        <f>SUM(D56,D57,D58)</f>
        <v>1857</v>
      </c>
      <c r="E59" s="120"/>
      <c r="F59" s="120">
        <f>SUM(F56,F57,F58)</f>
        <v>1951</v>
      </c>
      <c r="G59" s="120"/>
      <c r="H59" s="120">
        <f>SUM(H56,H57,H58)</f>
        <v>1953</v>
      </c>
      <c r="I59" s="120"/>
      <c r="J59" s="120">
        <f>SUM(J56,J57,J58)</f>
        <v>1805</v>
      </c>
      <c r="K59" s="120"/>
      <c r="L59" s="120">
        <f>SUM(L56,L57,L58)</f>
        <v>0</v>
      </c>
      <c r="M59" s="120"/>
      <c r="N59" s="120">
        <f>SUM(N56,N57,N58)</f>
        <v>0</v>
      </c>
      <c r="O59" s="120"/>
      <c r="P59" s="120">
        <f>SUM(P56,P57,P58)</f>
        <v>0</v>
      </c>
      <c r="Q59" s="120"/>
      <c r="R59" s="120">
        <f>SUM(R56,R57,R58)</f>
        <v>0</v>
      </c>
      <c r="S59" s="120"/>
      <c r="T59" s="120">
        <f>SUM(T56,T57,T58)</f>
        <v>0</v>
      </c>
      <c r="U59" s="120"/>
      <c r="W59" s="70">
        <f>SUM(D59:U59)</f>
        <v>7566</v>
      </c>
    </row>
    <row r="60" spans="1:23" ht="21">
      <c r="V60" s="70">
        <f>SUM(V56:V58)</f>
        <v>7566</v>
      </c>
      <c r="W60" s="46"/>
    </row>
    <row r="61" spans="1:23" ht="18.75">
      <c r="C61" s="46"/>
    </row>
    <row r="62" spans="1:23" ht="21">
      <c r="A62" t="s">
        <v>57</v>
      </c>
      <c r="P62" s="71" t="s">
        <v>56</v>
      </c>
    </row>
  </sheetData>
  <sortState xmlns:xlrd2="http://schemas.microsoft.com/office/spreadsheetml/2017/richdata2" ref="A45:W51">
    <sortCondition descending="1" ref="V45:V51"/>
  </sortState>
  <mergeCells count="72">
    <mergeCell ref="N59:O59"/>
    <mergeCell ref="P59:Q59"/>
    <mergeCell ref="R59:S59"/>
    <mergeCell ref="T59:U59"/>
    <mergeCell ref="D59:E59"/>
    <mergeCell ref="F59:G59"/>
    <mergeCell ref="H59:I59"/>
    <mergeCell ref="J59:K59"/>
    <mergeCell ref="L59:M59"/>
    <mergeCell ref="A1:W3"/>
    <mergeCell ref="D4:E4"/>
    <mergeCell ref="F4:G4"/>
    <mergeCell ref="H4:I4"/>
    <mergeCell ref="J4:K4"/>
    <mergeCell ref="L4:M4"/>
    <mergeCell ref="N4:O4"/>
    <mergeCell ref="P4:Q4"/>
    <mergeCell ref="R4:S4"/>
    <mergeCell ref="V4:W5"/>
    <mergeCell ref="D5:E5"/>
    <mergeCell ref="F5:G5"/>
    <mergeCell ref="H5:I5"/>
    <mergeCell ref="J5:K5"/>
    <mergeCell ref="T4:U4"/>
    <mergeCell ref="L5:M5"/>
    <mergeCell ref="N5:O5"/>
    <mergeCell ref="P5:Q5"/>
    <mergeCell ref="R5:S5"/>
    <mergeCell ref="T5:U5"/>
    <mergeCell ref="L57:M57"/>
    <mergeCell ref="D54:U55"/>
    <mergeCell ref="N53:O53"/>
    <mergeCell ref="F53:G53"/>
    <mergeCell ref="H53:I53"/>
    <mergeCell ref="J53:K53"/>
    <mergeCell ref="L53:M53"/>
    <mergeCell ref="P53:Q53"/>
    <mergeCell ref="R53:S53"/>
    <mergeCell ref="T53:U53"/>
    <mergeCell ref="A7:W7"/>
    <mergeCell ref="A17:W17"/>
    <mergeCell ref="A32:W32"/>
    <mergeCell ref="F56:G56"/>
    <mergeCell ref="F57:G57"/>
    <mergeCell ref="H56:I56"/>
    <mergeCell ref="H57:I57"/>
    <mergeCell ref="A36:W36"/>
    <mergeCell ref="A44:W44"/>
    <mergeCell ref="D56:E56"/>
    <mergeCell ref="D52:U52"/>
    <mergeCell ref="D53:E53"/>
    <mergeCell ref="T58:U58"/>
    <mergeCell ref="P56:Q56"/>
    <mergeCell ref="P57:Q57"/>
    <mergeCell ref="P58:Q58"/>
    <mergeCell ref="R56:S56"/>
    <mergeCell ref="R57:S57"/>
    <mergeCell ref="R58:S58"/>
    <mergeCell ref="T56:U56"/>
    <mergeCell ref="T57:U57"/>
    <mergeCell ref="D58:E58"/>
    <mergeCell ref="J58:K58"/>
    <mergeCell ref="N56:O56"/>
    <mergeCell ref="N57:O57"/>
    <mergeCell ref="N58:O58"/>
    <mergeCell ref="L56:M56"/>
    <mergeCell ref="J57:K57"/>
    <mergeCell ref="D57:E57"/>
    <mergeCell ref="J56:K56"/>
    <mergeCell ref="L58:M58"/>
    <mergeCell ref="F58:G58"/>
    <mergeCell ref="H58:I58"/>
  </mergeCells>
  <pageMargins left="0.70866141732283472" right="0.70866141732283472" top="0.78740157480314965" bottom="0.78740157480314965" header="0.31496062992125984" footer="0.31496062992125984"/>
  <pageSetup paperSize="9" scale="43" fitToHeight="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8CF4-C22A-A245-9F37-FED579DAC6CF}">
  <dimension ref="A1:B31"/>
  <sheetViews>
    <sheetView workbookViewId="0">
      <selection activeCell="D26" sqref="D26"/>
    </sheetView>
  </sheetViews>
  <sheetFormatPr baseColWidth="10" defaultRowHeight="15.75"/>
  <cols>
    <col min="1" max="1" width="5.875" customWidth="1"/>
    <col min="2" max="2" width="8.375" customWidth="1"/>
  </cols>
  <sheetData>
    <row r="1" spans="1:2">
      <c r="A1" s="35" t="s">
        <v>17</v>
      </c>
      <c r="B1" s="35" t="s">
        <v>3</v>
      </c>
    </row>
    <row r="2" spans="1:2">
      <c r="A2" s="36">
        <v>1</v>
      </c>
      <c r="B2" s="37">
        <v>100</v>
      </c>
    </row>
    <row r="3" spans="1:2">
      <c r="A3" s="36">
        <v>2</v>
      </c>
      <c r="B3" s="37">
        <v>80</v>
      </c>
    </row>
    <row r="4" spans="1:2">
      <c r="A4" s="36">
        <v>3</v>
      </c>
      <c r="B4" s="37">
        <v>60</v>
      </c>
    </row>
    <row r="5" spans="1:2">
      <c r="A5" s="36">
        <v>4</v>
      </c>
      <c r="B5" s="37">
        <v>50</v>
      </c>
    </row>
    <row r="6" spans="1:2">
      <c r="A6" s="36">
        <v>5</v>
      </c>
      <c r="B6" s="37">
        <v>45</v>
      </c>
    </row>
    <row r="7" spans="1:2">
      <c r="A7" s="36">
        <v>6</v>
      </c>
      <c r="B7" s="37">
        <v>40</v>
      </c>
    </row>
    <row r="8" spans="1:2">
      <c r="A8" s="36">
        <v>7</v>
      </c>
      <c r="B8" s="37">
        <v>36</v>
      </c>
    </row>
    <row r="9" spans="1:2">
      <c r="A9" s="36">
        <v>8</v>
      </c>
      <c r="B9" s="37">
        <v>32</v>
      </c>
    </row>
    <row r="10" spans="1:2">
      <c r="A10" s="36">
        <v>9</v>
      </c>
      <c r="B10" s="37">
        <v>29</v>
      </c>
    </row>
    <row r="11" spans="1:2">
      <c r="A11" s="36">
        <v>10</v>
      </c>
      <c r="B11" s="37">
        <v>26</v>
      </c>
    </row>
    <row r="12" spans="1:2">
      <c r="A12" s="36">
        <v>11</v>
      </c>
      <c r="B12" s="37">
        <v>24</v>
      </c>
    </row>
    <row r="13" spans="1:2">
      <c r="A13" s="36">
        <v>12</v>
      </c>
      <c r="B13" s="37">
        <v>22</v>
      </c>
    </row>
    <row r="14" spans="1:2">
      <c r="A14" s="36">
        <v>13</v>
      </c>
      <c r="B14" s="37">
        <v>20</v>
      </c>
    </row>
    <row r="15" spans="1:2">
      <c r="A15" s="36">
        <v>14</v>
      </c>
      <c r="B15" s="37">
        <v>18</v>
      </c>
    </row>
    <row r="16" spans="1:2">
      <c r="A16" s="36">
        <v>15</v>
      </c>
      <c r="B16" s="37">
        <v>16</v>
      </c>
    </row>
    <row r="17" spans="1:2">
      <c r="A17" s="36">
        <v>16</v>
      </c>
      <c r="B17" s="37">
        <v>15</v>
      </c>
    </row>
    <row r="18" spans="1:2">
      <c r="A18" s="36">
        <v>17</v>
      </c>
      <c r="B18" s="37">
        <v>14</v>
      </c>
    </row>
    <row r="19" spans="1:2">
      <c r="A19" s="36">
        <v>18</v>
      </c>
      <c r="B19" s="37">
        <v>13</v>
      </c>
    </row>
    <row r="20" spans="1:2">
      <c r="A20" s="36">
        <v>19</v>
      </c>
      <c r="B20" s="37">
        <v>12</v>
      </c>
    </row>
    <row r="21" spans="1:2">
      <c r="A21" s="36">
        <v>20</v>
      </c>
      <c r="B21" s="37">
        <v>11</v>
      </c>
    </row>
    <row r="22" spans="1:2">
      <c r="A22" s="36">
        <v>21</v>
      </c>
      <c r="B22" s="37">
        <v>10</v>
      </c>
    </row>
    <row r="23" spans="1:2">
      <c r="A23" s="36">
        <v>22</v>
      </c>
      <c r="B23" s="37">
        <v>9</v>
      </c>
    </row>
    <row r="24" spans="1:2">
      <c r="A24" s="36">
        <v>23</v>
      </c>
      <c r="B24" s="37">
        <v>8</v>
      </c>
    </row>
    <row r="25" spans="1:2">
      <c r="A25" s="36">
        <v>24</v>
      </c>
      <c r="B25" s="37">
        <v>7</v>
      </c>
    </row>
    <row r="26" spans="1:2">
      <c r="A26" s="36">
        <v>25</v>
      </c>
      <c r="B26" s="37">
        <v>6</v>
      </c>
    </row>
    <row r="27" spans="1:2">
      <c r="A27" s="36">
        <v>26</v>
      </c>
      <c r="B27" s="37">
        <v>5</v>
      </c>
    </row>
    <row r="28" spans="1:2">
      <c r="A28" s="36">
        <v>27</v>
      </c>
      <c r="B28" s="37">
        <v>4</v>
      </c>
    </row>
    <row r="29" spans="1:2">
      <c r="A29" s="36">
        <v>28</v>
      </c>
      <c r="B29" s="37">
        <v>3</v>
      </c>
    </row>
    <row r="30" spans="1:2">
      <c r="A30" s="36">
        <v>29</v>
      </c>
      <c r="B30" s="37">
        <v>2</v>
      </c>
    </row>
    <row r="31" spans="1:2">
      <c r="A31" s="36">
        <v>30</v>
      </c>
      <c r="B31" s="37">
        <v>1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SPL 24.25</vt:lpstr>
      <vt:lpstr>NOK 24.25</vt:lpstr>
      <vt:lpstr>Punkteraster</vt:lpstr>
      <vt:lpstr>'NOK 24.25'!Druckbereich</vt:lpstr>
      <vt:lpstr>'SPL 24.25'!Druckbereich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Keil</dc:creator>
  <cp:lastModifiedBy>Sabine Schenk</cp:lastModifiedBy>
  <cp:lastPrinted>2025-03-18T07:16:58Z</cp:lastPrinted>
  <dcterms:created xsi:type="dcterms:W3CDTF">2024-10-03T21:00:56Z</dcterms:created>
  <dcterms:modified xsi:type="dcterms:W3CDTF">2025-03-18T07:18:07Z</dcterms:modified>
</cp:coreProperties>
</file>